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/>
  <bookViews>
    <workbookView xWindow="-75" yWindow="-435" windowWidth="19320" windowHeight="15480" tabRatio="500"/>
  </bookViews>
  <sheets>
    <sheet name="Mitten" sheetId="1" r:id="rId1"/>
    <sheet name="Grand Line" sheetId="2" r:id="rId2"/>
    <sheet name="Varitek" sheetId="3" r:id="rId3"/>
    <sheet name="Лист4" sheetId="4" r:id="rId4"/>
  </sheets>
  <calcPr calcId="124519" refMode="R1C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34" i="2"/>
  <c r="T34"/>
  <c r="T30"/>
  <c r="R30"/>
  <c r="Q30"/>
  <c r="T28"/>
  <c r="R28"/>
  <c r="Q28"/>
  <c r="T26"/>
  <c r="Q26"/>
  <c r="Q23"/>
  <c r="T21"/>
  <c r="S21"/>
  <c r="R21"/>
  <c r="Q21"/>
  <c r="T19"/>
  <c r="S19"/>
  <c r="R19"/>
  <c r="Q19"/>
  <c r="Q17"/>
  <c r="T16"/>
  <c r="S16"/>
  <c r="R16"/>
  <c r="Q16"/>
  <c r="T15"/>
  <c r="Q15"/>
  <c r="T13"/>
  <c r="S13"/>
  <c r="R13"/>
  <c r="Q13"/>
  <c r="T12"/>
  <c r="S12"/>
  <c r="R12"/>
  <c r="Q12"/>
  <c r="K32"/>
  <c r="J32"/>
  <c r="K31"/>
  <c r="J31"/>
  <c r="K30"/>
  <c r="J30"/>
  <c r="K29"/>
  <c r="J29"/>
  <c r="K28"/>
  <c r="J28"/>
  <c r="K27"/>
  <c r="J27"/>
  <c r="K22"/>
  <c r="J22"/>
  <c r="K21"/>
  <c r="J21"/>
  <c r="K20"/>
  <c r="J20"/>
  <c r="K19"/>
  <c r="J19"/>
  <c r="K18"/>
  <c r="J18"/>
  <c r="K17"/>
  <c r="J17"/>
  <c r="K15"/>
  <c r="J15"/>
  <c r="K14"/>
  <c r="J14"/>
  <c r="K13"/>
  <c r="J13"/>
  <c r="K12"/>
  <c r="J12"/>
</calcChain>
</file>

<file path=xl/sharedStrings.xml><?xml version="1.0" encoding="utf-8"?>
<sst xmlns="http://schemas.openxmlformats.org/spreadsheetml/2006/main" count="288" uniqueCount="154">
  <si>
    <t>191002, г. Санкт-Петербург,</t>
  </si>
  <si>
    <t>Загородный проспект 18/2,</t>
  </si>
  <si>
    <t>пом.20Н.</t>
  </si>
  <si>
    <t>(812) 309-89-67</t>
  </si>
  <si>
    <t>(812) 572-11-55</t>
  </si>
  <si>
    <t>Серия Oregon Pride</t>
  </si>
  <si>
    <t>Наименование и внешний вид</t>
  </si>
  <si>
    <t>Параметры</t>
  </si>
  <si>
    <t>Цена</t>
  </si>
  <si>
    <t>руб./шт.</t>
  </si>
  <si>
    <t>руб./м2</t>
  </si>
  <si>
    <t>Панель</t>
  </si>
  <si>
    <t>Длина</t>
  </si>
  <si>
    <t>3,66 м.</t>
  </si>
  <si>
    <t>Белая панель</t>
  </si>
  <si>
    <t>Ширина</t>
  </si>
  <si>
    <t>23,5 см.</t>
  </si>
  <si>
    <t>Толщина</t>
  </si>
  <si>
    <t>1,02 мм.</t>
  </si>
  <si>
    <t>Кол-во в коробке</t>
  </si>
  <si>
    <t>22 шт.</t>
  </si>
  <si>
    <t>Цветная панель</t>
  </si>
  <si>
    <t>Площадь покрытия</t>
  </si>
  <si>
    <t>18,6 м2</t>
  </si>
  <si>
    <t>Масса коробки</t>
  </si>
  <si>
    <t>40,4 кг.</t>
  </si>
  <si>
    <t>Двойной 4 1/2'' корабельный</t>
  </si>
  <si>
    <r>
      <t>Цвета: Frost, Ivory, Satin Grey, Gold, Sandalwood, Clay, Blue, Mocha, Bone, Brownstone, Ash, Mist Green, Saffron, Cypress.</t>
    </r>
    <r>
      <rPr>
        <b/>
        <sz val="12"/>
        <color indexed="8"/>
        <rFont val="Calibri"/>
        <family val="2"/>
      </rPr>
      <t xml:space="preserve"> </t>
    </r>
    <r>
      <rPr>
        <b/>
        <sz val="12"/>
        <color indexed="10"/>
        <rFont val="Calibri"/>
        <family val="2"/>
      </rPr>
      <t>Аксессуары в цвет сайдинга!</t>
    </r>
  </si>
  <si>
    <t>Цветовая матрица панелей серии Oregon Pride</t>
  </si>
  <si>
    <t>Серия Oregon Pride. АКСЕССУАРЫ</t>
  </si>
  <si>
    <t>Вид профиля</t>
  </si>
  <si>
    <t>Размеры</t>
  </si>
  <si>
    <t>Стартовая</t>
  </si>
  <si>
    <t>Водосток</t>
  </si>
  <si>
    <t>J-профиль 5/8’’</t>
  </si>
  <si>
    <t>Внешний угол</t>
  </si>
  <si>
    <t>3,05 м.</t>
  </si>
  <si>
    <t>Гибкий J-профиль 5/8"</t>
  </si>
  <si>
    <t>Внутренний угол</t>
  </si>
  <si>
    <t>3,81 м.</t>
  </si>
  <si>
    <t>F-профиль 7/8’’</t>
  </si>
  <si>
    <t>J-фаска</t>
  </si>
  <si>
    <t>Фаска</t>
  </si>
  <si>
    <t>Потолочный молдинг</t>
  </si>
  <si>
    <t>Н - профиль</t>
  </si>
  <si>
    <t>Приоконная планка</t>
  </si>
  <si>
    <t>Наличник</t>
  </si>
  <si>
    <t>Широкий внешний угол 3,05 м / 14 см</t>
  </si>
  <si>
    <t>5 шт. в уп</t>
  </si>
  <si>
    <t>Завершающая полоса</t>
  </si>
  <si>
    <t>Широкий внешний угол рифленый 3,05 м / 14 см</t>
  </si>
  <si>
    <t>4 шт. в уп</t>
  </si>
  <si>
    <t xml:space="preserve">Прайс-лист на виниловый сайдинг Mitten </t>
  </si>
  <si>
    <t>Компания оставляет за собой право изменять цены без специального уведомления.</t>
  </si>
  <si>
    <t>Элитная серия Sentry</t>
  </si>
  <si>
    <t>1,2 мм.</t>
  </si>
  <si>
    <t>Кол.-во в коробке</t>
  </si>
  <si>
    <t>44,6 кг.</t>
  </si>
  <si>
    <r>
      <t xml:space="preserve">Цвета: Annapolis Blue, Chestnut Brown, Grenadier Green, Khaki Brown, Richmond Red, </t>
    </r>
    <r>
      <rPr>
        <b/>
        <sz val="11"/>
        <color indexed="10"/>
        <rFont val="Calibri"/>
        <family val="2"/>
      </rPr>
      <t>Eggplant, Olive Green, Amber, Burnt Orange, Coffee Bean</t>
    </r>
  </si>
  <si>
    <t>Элитная серия Sentry. АКСЕССУАРЫ</t>
  </si>
  <si>
    <t>J-профиль</t>
  </si>
  <si>
    <t>Оконно-дверная накладка</t>
  </si>
  <si>
    <t>ВНИМАНИЕ! ВСЕ АКСЕССУАРЫ ДОСТУПНЫ В ЦВЕТАХ SENTRY</t>
  </si>
  <si>
    <t>3,80 м.</t>
  </si>
  <si>
    <t>Уникальная гарантия на цветостойкость 25 лет</t>
  </si>
  <si>
    <t>Цветовая матрица панелей SENTRY:</t>
  </si>
  <si>
    <t>СОФФИТЫ</t>
  </si>
  <si>
    <t>Соффит D5 двойной
Цвета: 12 (Khaki Brown / Хаки Браун)</t>
  </si>
  <si>
    <t>Соффит тройной Т4’’
Цвета: 1 - 10</t>
  </si>
  <si>
    <t>25,4 см х 3,66 м.</t>
  </si>
  <si>
    <t>30,48см х 3,66м.                        белый</t>
  </si>
  <si>
    <t>30,48см х 3,66м.                 цветной</t>
  </si>
  <si>
    <t>Соффит тройной Т3’’
Цвета: 1 (Белый со скрытой перфорацией)</t>
  </si>
  <si>
    <t>Соффит тройной Т3"’
Цвета: 14 (Mushket Brown / Тёмно-коричневый)</t>
  </si>
  <si>
    <t>Цветовая матрица на соффиты:</t>
  </si>
  <si>
    <r>
      <t xml:space="preserve">Фаска алюминиевая                                                             </t>
    </r>
    <r>
      <rPr>
        <b/>
        <sz val="11"/>
        <color indexed="8"/>
        <rFont val="Calibri"/>
        <family val="2"/>
      </rPr>
      <t xml:space="preserve">             Цвет: (Тёмно-коричневый)</t>
    </r>
  </si>
  <si>
    <t>Наименование</t>
  </si>
  <si>
    <t>Рисунок</t>
  </si>
  <si>
    <t>Ширина, м</t>
  </si>
  <si>
    <t>Длина, м</t>
  </si>
  <si>
    <t>Кол-во шт. в упаковке</t>
  </si>
  <si>
    <t>цвет</t>
  </si>
  <si>
    <t>Цена розница руб.</t>
  </si>
  <si>
    <t>Общая</t>
  </si>
  <si>
    <t>Полезная</t>
  </si>
  <si>
    <t>шт.</t>
  </si>
  <si>
    <t>м 2</t>
  </si>
  <si>
    <t>Сайдинг-панель D4,4 GL Amerika</t>
  </si>
  <si>
    <t>бежевый, ванильный, желтый, персиковый, салатовый, серый, белый, сандаловый, кремовый, голубой</t>
  </si>
  <si>
    <t>карамельный,
темно-бежевый</t>
  </si>
  <si>
    <t>Мореный дуб</t>
  </si>
  <si>
    <t>Сайдинг-панель D4 GL Amerika</t>
  </si>
  <si>
    <t>бежевый, ванильный, желтый, персиковый, салатовый, серый, белый, кремовый, голубой</t>
  </si>
  <si>
    <t>Сайдинг-панель 
Блок-хаус D4,8 GL Amerika</t>
  </si>
  <si>
    <t>бежевый, ванильный</t>
  </si>
  <si>
    <t>Сайдинг-панель вертикальный S6,3 GL Amerika</t>
  </si>
  <si>
    <t>белый, бежевый, ванильный, салатовый</t>
  </si>
  <si>
    <t>Софит T4 GL Amerika
(гладкий, перф-ный)</t>
  </si>
  <si>
    <t>белый</t>
  </si>
  <si>
    <t>Софит T4 GL Amerika 
(гладкий, перф-ный)</t>
  </si>
  <si>
    <t>коричневый</t>
  </si>
  <si>
    <t>Софит T3 GL Amerika (гладкий, перф-ный)</t>
  </si>
  <si>
    <r>
      <t xml:space="preserve">Premium софит Т3 со скрытой перфорацией GL Estetic 3,0 </t>
    </r>
    <r>
      <rPr>
        <b/>
        <sz val="12"/>
        <color indexed="10"/>
        <rFont val="Calibri"/>
        <family val="2"/>
        <charset val="204"/>
        <scheme val="minor"/>
      </rPr>
      <t>NEW</t>
    </r>
  </si>
  <si>
    <t>Софиты:</t>
  </si>
  <si>
    <t>Н-профиль соединительный</t>
  </si>
  <si>
    <t>Финишная планка</t>
  </si>
  <si>
    <t>-</t>
  </si>
  <si>
    <t>Стартовая планка</t>
  </si>
  <si>
    <t>Угол наружный</t>
  </si>
  <si>
    <t>Угол внутренний</t>
  </si>
  <si>
    <t>Окантовачная планка</t>
  </si>
  <si>
    <t>J-фаска (ветровая доска)</t>
  </si>
  <si>
    <t>J-профиль широкий (наличник)</t>
  </si>
  <si>
    <t>Околооконная планка</t>
  </si>
  <si>
    <t>Молдинг</t>
  </si>
  <si>
    <t>Стандартные цвета</t>
  </si>
  <si>
    <t>мореный дуб</t>
  </si>
  <si>
    <t>* - поддерживается только в белом цвете</t>
  </si>
  <si>
    <t>Цветовая матрица панелей:</t>
  </si>
  <si>
    <t>Прайс-лист на виниловый сайдинг Grand Line</t>
  </si>
  <si>
    <t>Особенности полиграфии не позволяют передать цвета в полном соответствии с оригиналом</t>
  </si>
  <si>
    <t>Упаковка шт</t>
  </si>
  <si>
    <t>Ед. изм.</t>
  </si>
  <si>
    <t>СТРОИТЕЛИ (до 500 т.р.)**, руб/шт с НДС</t>
  </si>
  <si>
    <t>Цена розничная, руб/шт с НДС</t>
  </si>
  <si>
    <t>Сайдинг DL/4,5 Varitek (14 цветов) *</t>
  </si>
  <si>
    <t>3,68м*0,23м</t>
  </si>
  <si>
    <t>22шт/18,6 м2</t>
  </si>
  <si>
    <t>Софит с центральной перфорацией Т/4 тройной (белый, коричневый)</t>
  </si>
  <si>
    <t>3,66м*0,305м</t>
  </si>
  <si>
    <t>16шт/17,86м2</t>
  </si>
  <si>
    <t>Софит  вертик. сплошной, перфорированный Т/4 тройной (белый, коричневый)</t>
  </si>
  <si>
    <t>Угол внешний( наружный)</t>
  </si>
  <si>
    <t>3,048м</t>
  </si>
  <si>
    <t>10шт</t>
  </si>
  <si>
    <t xml:space="preserve">3,048м </t>
  </si>
  <si>
    <t>Рейка стартовая</t>
  </si>
  <si>
    <t>50шт</t>
  </si>
  <si>
    <t>Рейка финишная</t>
  </si>
  <si>
    <t xml:space="preserve"> 3,81м</t>
  </si>
  <si>
    <t>40шт</t>
  </si>
  <si>
    <t>J-рейка 1/2" (белая)</t>
  </si>
  <si>
    <t>J-рейка 1/2" (коричневая)</t>
  </si>
  <si>
    <t>J-рейка 3/4"</t>
  </si>
  <si>
    <t>J-рейка наличник</t>
  </si>
  <si>
    <t xml:space="preserve">3,81м </t>
  </si>
  <si>
    <t>24шт</t>
  </si>
  <si>
    <t>F-рейка</t>
  </si>
  <si>
    <t>Ветровая доска (Fascia 8")</t>
  </si>
  <si>
    <t>H-рейка</t>
  </si>
  <si>
    <t>Сливная рейка</t>
  </si>
  <si>
    <t>СТРОИТЕЛИ - до 500м2 (до 120 000 р.)</t>
  </si>
  <si>
    <t>* Цены в настоящем Прайс-листе на панели сайдинга (при покупке более 20 м2)  действуют при условии заказа комплектующих Varitek не менее 30% от суммы заказа (сайдинг + комплектующие). В случае заказа менее 30% комплектующих в заказе, стоимость на сайдинг увеличивается на 7%</t>
  </si>
  <si>
    <t>Прайс-лист на виниловый сайдинг Varitek</t>
  </si>
</sst>
</file>

<file path=xl/styles.xml><?xml version="1.0" encoding="utf-8"?>
<styleSheet xmlns="http://schemas.openxmlformats.org/spreadsheetml/2006/main">
  <numFmts count="4">
    <numFmt numFmtId="6" formatCode="#,##0&quot;р.&quot;;[Red]\-#,##0&quot;р.&quot;"/>
    <numFmt numFmtId="43" formatCode="_-* #,##0.00_р_._-;\-* #,##0.00_р_._-;_-* &quot;-&quot;??_р_._-;_-@_-"/>
    <numFmt numFmtId="164" formatCode="0.000"/>
    <numFmt numFmtId="165" formatCode="0.0"/>
  </numFmts>
  <fonts count="32">
    <font>
      <sz val="12"/>
      <color theme="1"/>
      <name val="Calibri"/>
      <family val="2"/>
      <charset val="204"/>
      <scheme val="minor"/>
    </font>
    <font>
      <sz val="16"/>
      <color theme="1"/>
      <name val="Times New Roman"/>
    </font>
    <font>
      <u/>
      <sz val="12"/>
      <color theme="10"/>
      <name val="Calibri"/>
      <family val="2"/>
      <charset val="204"/>
      <scheme val="minor"/>
    </font>
    <font>
      <u/>
      <sz val="12"/>
      <color theme="11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indexed="8"/>
      <name val="Calibri"/>
      <family val="2"/>
    </font>
    <font>
      <b/>
      <sz val="12"/>
      <color indexed="10"/>
      <name val="Calibri"/>
      <family val="2"/>
    </font>
    <font>
      <b/>
      <sz val="14"/>
      <color rgb="FF000000"/>
      <name val="Calibri"/>
      <family val="2"/>
      <scheme val="minor"/>
    </font>
    <font>
      <sz val="16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6"/>
      <color rgb="FF000000"/>
      <name val="Calibri"/>
      <family val="2"/>
      <scheme val="minor"/>
    </font>
    <font>
      <b/>
      <sz val="11"/>
      <color indexed="10"/>
      <name val="Calibri"/>
      <family val="2"/>
    </font>
    <font>
      <sz val="14"/>
      <color rgb="FFFF0000"/>
      <name val="Calibri"/>
      <family val="2"/>
      <scheme val="minor"/>
    </font>
    <font>
      <b/>
      <sz val="11"/>
      <color rgb="FFDD0806"/>
      <name val="Calibri"/>
      <family val="2"/>
      <scheme val="minor"/>
    </font>
    <font>
      <b/>
      <sz val="11"/>
      <color indexed="8"/>
      <name val="Calibri"/>
      <family val="2"/>
    </font>
    <font>
      <b/>
      <i/>
      <sz val="16"/>
      <color rgb="FF000000"/>
      <name val="Calibri"/>
      <family val="2"/>
      <scheme val="minor"/>
    </font>
    <font>
      <sz val="12"/>
      <color rgb="FF000000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indexed="10"/>
      <name val="Calibri"/>
      <family val="2"/>
      <charset val="204"/>
      <scheme val="minor"/>
    </font>
    <font>
      <sz val="10"/>
      <name val="Arial"/>
      <family val="2"/>
      <charset val="177"/>
    </font>
    <font>
      <b/>
      <sz val="10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b/>
      <i/>
      <sz val="10"/>
      <name val="Arial"/>
      <family val="2"/>
      <charset val="204"/>
    </font>
    <font>
      <sz val="9"/>
      <name val="Arial"/>
      <family val="2"/>
      <charset val="204"/>
    </font>
    <font>
      <b/>
      <i/>
      <sz val="11"/>
      <color rgb="FF0000FF"/>
      <name val="Arial"/>
      <family val="2"/>
      <charset val="204"/>
    </font>
    <font>
      <b/>
      <i/>
      <sz val="9"/>
      <name val="Arial"/>
      <family val="2"/>
      <charset val="204"/>
    </font>
    <font>
      <b/>
      <sz val="9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2F2F2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4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23" fillId="0" borderId="0"/>
    <xf numFmtId="0" fontId="19" fillId="0" borderId="0"/>
  </cellStyleXfs>
  <cellXfs count="302">
    <xf numFmtId="0" fontId="0" fillId="0" borderId="0" xfId="0"/>
    <xf numFmtId="0" fontId="1" fillId="0" borderId="0" xfId="0" applyFont="1"/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0" borderId="7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2" xfId="0" applyFont="1" applyBorder="1" applyAlignment="1">
      <alignment horizontal="left" vertical="top"/>
    </xf>
    <xf numFmtId="0" fontId="5" fillId="0" borderId="16" xfId="0" applyFont="1" applyBorder="1" applyAlignment="1">
      <alignment horizontal="left" vertical="top"/>
    </xf>
    <xf numFmtId="0" fontId="6" fillId="3" borderId="11" xfId="0" applyFont="1" applyFill="1" applyBorder="1"/>
    <xf numFmtId="0" fontId="0" fillId="3" borderId="11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17" xfId="0" applyFont="1" applyFill="1" applyBorder="1" applyAlignment="1">
      <alignment horizontal="center"/>
    </xf>
    <xf numFmtId="6" fontId="5" fillId="0" borderId="7" xfId="0" applyNumberFormat="1" applyFont="1" applyBorder="1" applyAlignment="1">
      <alignment horizontal="center" vertical="center"/>
    </xf>
    <xf numFmtId="6" fontId="5" fillId="0" borderId="15" xfId="0" applyNumberFormat="1" applyFont="1" applyBorder="1" applyAlignment="1">
      <alignment horizontal="center" vertical="center"/>
    </xf>
    <xf numFmtId="6" fontId="5" fillId="0" borderId="18" xfId="0" applyNumberFormat="1" applyFont="1" applyBorder="1" applyAlignment="1">
      <alignment horizontal="center" vertical="center"/>
    </xf>
    <xf numFmtId="6" fontId="5" fillId="0" borderId="9" xfId="0" applyNumberFormat="1" applyFont="1" applyBorder="1" applyAlignment="1">
      <alignment horizontal="center" vertical="center"/>
    </xf>
    <xf numFmtId="6" fontId="5" fillId="0" borderId="11" xfId="0" applyNumberFormat="1" applyFont="1" applyBorder="1" applyAlignment="1">
      <alignment horizontal="center" vertical="center"/>
    </xf>
    <xf numFmtId="6" fontId="5" fillId="0" borderId="19" xfId="0" applyNumberFormat="1" applyFon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6" fontId="5" fillId="3" borderId="7" xfId="0" applyNumberFormat="1" applyFont="1" applyFill="1" applyBorder="1" applyAlignment="1">
      <alignment horizontal="center" vertical="center"/>
    </xf>
    <xf numFmtId="6" fontId="5" fillId="3" borderId="15" xfId="0" applyNumberFormat="1" applyFont="1" applyFill="1" applyBorder="1" applyAlignment="1">
      <alignment horizontal="center" vertical="center"/>
    </xf>
    <xf numFmtId="6" fontId="5" fillId="3" borderId="18" xfId="0" applyNumberFormat="1" applyFont="1" applyFill="1" applyBorder="1" applyAlignment="1">
      <alignment horizontal="center" vertical="center"/>
    </xf>
    <xf numFmtId="0" fontId="5" fillId="0" borderId="9" xfId="0" applyFont="1" applyBorder="1" applyAlignment="1">
      <alignment horizontal="left" vertical="top"/>
    </xf>
    <xf numFmtId="0" fontId="5" fillId="0" borderId="19" xfId="0" applyFont="1" applyBorder="1" applyAlignment="1">
      <alignment horizontal="left" vertical="top"/>
    </xf>
    <xf numFmtId="6" fontId="5" fillId="3" borderId="9" xfId="0" applyNumberFormat="1" applyFont="1" applyFill="1" applyBorder="1" applyAlignment="1">
      <alignment horizontal="center" vertical="center"/>
    </xf>
    <xf numFmtId="6" fontId="5" fillId="3" borderId="11" xfId="0" applyNumberFormat="1" applyFont="1" applyFill="1" applyBorder="1" applyAlignment="1">
      <alignment horizontal="center" vertical="center"/>
    </xf>
    <xf numFmtId="6" fontId="5" fillId="3" borderId="19" xfId="0" applyNumberFormat="1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left" vertical="center"/>
    </xf>
    <xf numFmtId="0" fontId="5" fillId="3" borderId="4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horizontal="left" vertical="center"/>
    </xf>
    <xf numFmtId="0" fontId="5" fillId="2" borderId="7" xfId="0" applyFont="1" applyFill="1" applyBorder="1" applyAlignment="1">
      <alignment horizontal="left" vertical="center" wrapText="1"/>
    </xf>
    <xf numFmtId="0" fontId="5" fillId="2" borderId="8" xfId="0" applyFont="1" applyFill="1" applyBorder="1" applyAlignment="1">
      <alignment horizontal="left" vertical="center" wrapText="1"/>
    </xf>
    <xf numFmtId="0" fontId="5" fillId="2" borderId="15" xfId="0" applyFont="1" applyFill="1" applyBorder="1" applyAlignment="1">
      <alignment horizontal="left" vertical="center" wrapText="1"/>
    </xf>
    <xf numFmtId="0" fontId="5" fillId="2" borderId="9" xfId="0" applyFont="1" applyFill="1" applyBorder="1" applyAlignment="1">
      <alignment horizontal="left" vertical="center" wrapText="1"/>
    </xf>
    <xf numFmtId="0" fontId="5" fillId="2" borderId="10" xfId="0" applyFont="1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left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0" fillId="3" borderId="0" xfId="0" applyFont="1" applyFill="1"/>
    <xf numFmtId="0" fontId="5" fillId="3" borderId="3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6" fontId="9" fillId="3" borderId="2" xfId="0" applyNumberFormat="1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6" fontId="9" fillId="3" borderId="6" xfId="0" applyNumberFormat="1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6" fontId="9" fillId="3" borderId="14" xfId="0" applyNumberFormat="1" applyFont="1" applyFill="1" applyBorder="1" applyAlignment="1">
      <alignment horizontal="center" vertical="center"/>
    </xf>
    <xf numFmtId="6" fontId="9" fillId="3" borderId="20" xfId="0" applyNumberFormat="1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0" fontId="9" fillId="3" borderId="2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/>
    <xf numFmtId="0" fontId="11" fillId="0" borderId="0" xfId="0" applyFont="1" applyAlignment="1"/>
    <xf numFmtId="0" fontId="0" fillId="0" borderId="0" xfId="0" applyAlignment="1">
      <alignment horizontal="center" vertical="center" wrapText="1"/>
    </xf>
    <xf numFmtId="0" fontId="4" fillId="0" borderId="2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left" vertical="top"/>
    </xf>
    <xf numFmtId="0" fontId="5" fillId="0" borderId="24" xfId="0" applyFont="1" applyBorder="1" applyAlignment="1">
      <alignment horizontal="left" vertical="top"/>
    </xf>
    <xf numFmtId="6" fontId="12" fillId="0" borderId="7" xfId="0" applyNumberFormat="1" applyFont="1" applyBorder="1" applyAlignment="1">
      <alignment horizontal="center" vertical="center"/>
    </xf>
    <xf numFmtId="6" fontId="12" fillId="0" borderId="15" xfId="0" applyNumberFormat="1" applyFont="1" applyBorder="1" applyAlignment="1">
      <alignment horizontal="center" vertical="center"/>
    </xf>
    <xf numFmtId="6" fontId="12" fillId="0" borderId="18" xfId="0" applyNumberFormat="1" applyFont="1" applyBorder="1" applyAlignment="1">
      <alignment horizontal="center" vertical="center"/>
    </xf>
    <xf numFmtId="6" fontId="12" fillId="0" borderId="12" xfId="0" applyNumberFormat="1" applyFont="1" applyBorder="1" applyAlignment="1">
      <alignment horizontal="center" vertical="center"/>
    </xf>
    <xf numFmtId="6" fontId="12" fillId="0" borderId="13" xfId="0" applyNumberFormat="1" applyFont="1" applyBorder="1" applyAlignment="1">
      <alignment horizontal="center" vertical="center"/>
    </xf>
    <xf numFmtId="6" fontId="12" fillId="0" borderId="16" xfId="0" applyNumberFormat="1" applyFont="1" applyBorder="1" applyAlignment="1">
      <alignment horizontal="center" vertical="center"/>
    </xf>
    <xf numFmtId="6" fontId="12" fillId="0" borderId="9" xfId="0" applyNumberFormat="1" applyFont="1" applyBorder="1" applyAlignment="1">
      <alignment horizontal="center" vertical="center"/>
    </xf>
    <xf numFmtId="6" fontId="12" fillId="0" borderId="11" xfId="0" applyNumberFormat="1" applyFont="1" applyBorder="1" applyAlignment="1">
      <alignment horizontal="center" vertical="center"/>
    </xf>
    <xf numFmtId="6" fontId="12" fillId="0" borderId="19" xfId="0" applyNumberFormat="1" applyFont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4" fillId="3" borderId="17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17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center" vertical="center"/>
    </xf>
    <xf numFmtId="0" fontId="0" fillId="0" borderId="0" xfId="0" applyFont="1"/>
    <xf numFmtId="0" fontId="4" fillId="3" borderId="0" xfId="0" applyFont="1" applyFill="1"/>
    <xf numFmtId="0" fontId="0" fillId="3" borderId="0" xfId="0" applyFont="1" applyFill="1" applyAlignment="1">
      <alignment vertical="center"/>
    </xf>
    <xf numFmtId="0" fontId="5" fillId="3" borderId="0" xfId="0" applyFont="1" applyFill="1"/>
    <xf numFmtId="0" fontId="17" fillId="3" borderId="0" xfId="0" applyFont="1" applyFill="1" applyAlignment="1">
      <alignment vertical="center"/>
    </xf>
    <xf numFmtId="0" fontId="9" fillId="2" borderId="3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0" fillId="3" borderId="7" xfId="0" applyFont="1" applyFill="1" applyBorder="1" applyAlignment="1">
      <alignment horizontal="center" vertical="center"/>
    </xf>
    <xf numFmtId="0" fontId="0" fillId="3" borderId="15" xfId="0" applyFont="1" applyFill="1" applyBorder="1" applyAlignment="1">
      <alignment horizontal="center" vertical="center"/>
    </xf>
    <xf numFmtId="0" fontId="18" fillId="3" borderId="2" xfId="0" applyFont="1" applyFill="1" applyBorder="1" applyAlignment="1">
      <alignment horizontal="center" vertical="center"/>
    </xf>
    <xf numFmtId="0" fontId="18" fillId="3" borderId="2" xfId="0" applyFont="1" applyFill="1" applyBorder="1" applyAlignment="1">
      <alignment horizontal="center" vertical="center" wrapText="1"/>
    </xf>
    <xf numFmtId="0" fontId="0" fillId="3" borderId="12" xfId="0" applyFont="1" applyFill="1" applyBorder="1" applyAlignment="1">
      <alignment horizontal="center" vertical="center"/>
    </xf>
    <xf numFmtId="0" fontId="0" fillId="3" borderId="13" xfId="0" applyFont="1" applyFill="1" applyBorder="1" applyAlignment="1">
      <alignment horizontal="center" vertical="center"/>
    </xf>
    <xf numFmtId="0" fontId="18" fillId="3" borderId="6" xfId="0" applyFont="1" applyFill="1" applyBorder="1" applyAlignment="1">
      <alignment horizontal="center" vertical="center"/>
    </xf>
    <xf numFmtId="0" fontId="18" fillId="3" borderId="6" xfId="0" applyFont="1" applyFill="1" applyBorder="1" applyAlignment="1">
      <alignment horizontal="center" vertical="center" wrapText="1"/>
    </xf>
    <xf numFmtId="0" fontId="18" fillId="3" borderId="14" xfId="0" applyFont="1" applyFill="1" applyBorder="1" applyAlignment="1">
      <alignment horizontal="center" vertical="center" wrapText="1"/>
    </xf>
    <xf numFmtId="0" fontId="0" fillId="3" borderId="9" xfId="0" applyFont="1" applyFill="1" applyBorder="1" applyAlignment="1">
      <alignment horizontal="center" vertical="center"/>
    </xf>
    <xf numFmtId="0" fontId="0" fillId="3" borderId="11" xfId="0" applyFont="1" applyFill="1" applyBorder="1" applyAlignment="1">
      <alignment horizontal="center" vertical="center"/>
    </xf>
    <xf numFmtId="0" fontId="18" fillId="3" borderId="14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11" fillId="0" borderId="0" xfId="0" applyFont="1"/>
    <xf numFmtId="0" fontId="11" fillId="0" borderId="0" xfId="0" applyFont="1" applyAlignment="1">
      <alignment horizontal="center" vertical="center"/>
    </xf>
    <xf numFmtId="0" fontId="17" fillId="3" borderId="12" xfId="0" applyFont="1" applyFill="1" applyBorder="1" applyAlignment="1">
      <alignment horizontal="center" vertical="center" wrapText="1"/>
    </xf>
    <xf numFmtId="0" fontId="17" fillId="3" borderId="0" xfId="0" applyFont="1" applyFill="1" applyAlignment="1">
      <alignment horizontal="center" vertical="center" wrapText="1"/>
    </xf>
    <xf numFmtId="0" fontId="0" fillId="0" borderId="12" xfId="0" applyBorder="1" applyAlignment="1">
      <alignment wrapText="1"/>
    </xf>
    <xf numFmtId="0" fontId="0" fillId="0" borderId="0" xfId="0" applyAlignment="1">
      <alignment wrapText="1"/>
    </xf>
    <xf numFmtId="0" fontId="9" fillId="2" borderId="0" xfId="0" applyFont="1" applyFill="1" applyBorder="1" applyAlignment="1">
      <alignment horizontal="center"/>
    </xf>
    <xf numFmtId="0" fontId="9" fillId="2" borderId="8" xfId="0" applyFont="1" applyFill="1" applyBorder="1" applyAlignment="1">
      <alignment horizontal="center"/>
    </xf>
    <xf numFmtId="0" fontId="20" fillId="4" borderId="6" xfId="3" applyFont="1" applyFill="1" applyBorder="1" applyAlignment="1">
      <alignment horizontal="center" vertical="center"/>
    </xf>
    <xf numFmtId="0" fontId="20" fillId="4" borderId="3" xfId="3" applyFont="1" applyFill="1" applyBorder="1" applyAlignment="1">
      <alignment horizontal="center" vertical="center"/>
    </xf>
    <xf numFmtId="0" fontId="20" fillId="4" borderId="5" xfId="3" applyFont="1" applyFill="1" applyBorder="1" applyAlignment="1">
      <alignment horizontal="center" vertical="center"/>
    </xf>
    <xf numFmtId="0" fontId="20" fillId="4" borderId="7" xfId="3" applyFont="1" applyFill="1" applyBorder="1" applyAlignment="1">
      <alignment horizontal="center" vertical="center"/>
    </xf>
    <xf numFmtId="0" fontId="20" fillId="4" borderId="15" xfId="3" applyFont="1" applyFill="1" applyBorder="1" applyAlignment="1">
      <alignment horizontal="center" vertical="center"/>
    </xf>
    <xf numFmtId="0" fontId="20" fillId="4" borderId="7" xfId="3" applyFont="1" applyFill="1" applyBorder="1" applyAlignment="1">
      <alignment horizontal="center" vertical="center" wrapText="1"/>
    </xf>
    <xf numFmtId="0" fontId="20" fillId="4" borderId="15" xfId="3" applyFont="1" applyFill="1" applyBorder="1" applyAlignment="1">
      <alignment horizontal="center" vertical="center" wrapText="1"/>
    </xf>
    <xf numFmtId="0" fontId="20" fillId="4" borderId="2" xfId="3" applyFont="1" applyFill="1" applyBorder="1" applyAlignment="1">
      <alignment horizontal="center" vertical="center"/>
    </xf>
    <xf numFmtId="0" fontId="20" fillId="4" borderId="1" xfId="3" applyFont="1" applyFill="1" applyBorder="1" applyAlignment="1" applyProtection="1">
      <alignment horizontal="center" vertical="center"/>
      <protection locked="0"/>
    </xf>
    <xf numFmtId="0" fontId="20" fillId="4" borderId="14" xfId="3" applyFont="1" applyFill="1" applyBorder="1" applyAlignment="1">
      <alignment horizontal="center" vertical="center"/>
    </xf>
    <xf numFmtId="0" fontId="20" fillId="4" borderId="1" xfId="3" applyFont="1" applyFill="1" applyBorder="1" applyAlignment="1">
      <alignment horizontal="center" vertical="center"/>
    </xf>
    <xf numFmtId="0" fontId="20" fillId="4" borderId="9" xfId="3" applyFont="1" applyFill="1" applyBorder="1" applyAlignment="1">
      <alignment horizontal="center" vertical="center"/>
    </xf>
    <xf numFmtId="0" fontId="20" fillId="4" borderId="11" xfId="3" applyFont="1" applyFill="1" applyBorder="1" applyAlignment="1">
      <alignment horizontal="center" vertical="center"/>
    </xf>
    <xf numFmtId="0" fontId="20" fillId="4" borderId="9" xfId="3" applyFont="1" applyFill="1" applyBorder="1" applyAlignment="1">
      <alignment horizontal="center" vertical="center" wrapText="1"/>
    </xf>
    <xf numFmtId="0" fontId="20" fillId="4" borderId="11" xfId="3" applyFont="1" applyFill="1" applyBorder="1" applyAlignment="1">
      <alignment horizontal="center" vertical="center" wrapText="1"/>
    </xf>
    <xf numFmtId="0" fontId="21" fillId="0" borderId="14" xfId="3" applyFont="1" applyBorder="1" applyAlignment="1">
      <alignment horizontal="center" vertical="center"/>
    </xf>
    <xf numFmtId="0" fontId="20" fillId="4" borderId="14" xfId="3" applyFont="1" applyFill="1" applyBorder="1" applyAlignment="1" applyProtection="1">
      <alignment horizontal="center" vertical="center"/>
      <protection locked="0"/>
    </xf>
    <xf numFmtId="0" fontId="21" fillId="0" borderId="2" xfId="3" applyFont="1" applyFill="1" applyBorder="1" applyAlignment="1">
      <alignment horizontal="center" vertical="center" wrapText="1"/>
    </xf>
    <xf numFmtId="164" fontId="21" fillId="0" borderId="2" xfId="3" applyNumberFormat="1" applyFont="1" applyFill="1" applyBorder="1" applyAlignment="1">
      <alignment horizontal="center" vertical="center"/>
    </xf>
    <xf numFmtId="2" fontId="21" fillId="0" borderId="7" xfId="3" applyNumberFormat="1" applyFont="1" applyFill="1" applyBorder="1" applyAlignment="1">
      <alignment horizontal="center" vertical="center"/>
    </xf>
    <xf numFmtId="2" fontId="21" fillId="0" borderId="15" xfId="3" applyNumberFormat="1" applyFont="1" applyFill="1" applyBorder="1" applyAlignment="1">
      <alignment horizontal="center" vertical="center"/>
    </xf>
    <xf numFmtId="1" fontId="21" fillId="0" borderId="7" xfId="3" applyNumberFormat="1" applyFont="1" applyFill="1" applyBorder="1" applyAlignment="1">
      <alignment horizontal="center" vertical="center"/>
    </xf>
    <xf numFmtId="1" fontId="21" fillId="0" borderId="15" xfId="3" applyNumberFormat="1" applyFont="1" applyFill="1" applyBorder="1" applyAlignment="1">
      <alignment horizontal="center" vertical="center"/>
    </xf>
    <xf numFmtId="1" fontId="21" fillId="0" borderId="25" xfId="3" applyNumberFormat="1" applyFont="1" applyFill="1" applyBorder="1" applyAlignment="1">
      <alignment horizontal="center" vertical="center" wrapText="1"/>
    </xf>
    <xf numFmtId="1" fontId="21" fillId="0" borderId="25" xfId="3" applyNumberFormat="1" applyFont="1" applyFill="1" applyBorder="1" applyAlignment="1" applyProtection="1">
      <alignment horizontal="center" vertical="center"/>
    </xf>
    <xf numFmtId="0" fontId="21" fillId="0" borderId="6" xfId="3" applyFont="1" applyFill="1" applyBorder="1" applyAlignment="1">
      <alignment horizontal="center" vertical="center" wrapText="1"/>
    </xf>
    <xf numFmtId="164" fontId="21" fillId="0" borderId="6" xfId="3" applyNumberFormat="1" applyFont="1" applyFill="1" applyBorder="1" applyAlignment="1">
      <alignment horizontal="center" vertical="center"/>
    </xf>
    <xf numFmtId="2" fontId="21" fillId="0" borderId="12" xfId="3" applyNumberFormat="1" applyFont="1" applyFill="1" applyBorder="1" applyAlignment="1">
      <alignment horizontal="center" vertical="center"/>
    </xf>
    <xf numFmtId="2" fontId="21" fillId="0" borderId="13" xfId="3" applyNumberFormat="1" applyFont="1" applyFill="1" applyBorder="1" applyAlignment="1">
      <alignment horizontal="center" vertical="center"/>
    </xf>
    <xf numFmtId="1" fontId="21" fillId="0" borderId="12" xfId="3" applyNumberFormat="1" applyFont="1" applyFill="1" applyBorder="1" applyAlignment="1">
      <alignment horizontal="center" vertical="center"/>
    </xf>
    <xf numFmtId="1" fontId="21" fillId="0" borderId="13" xfId="3" applyNumberFormat="1" applyFont="1" applyFill="1" applyBorder="1" applyAlignment="1">
      <alignment horizontal="center" vertical="center"/>
    </xf>
    <xf numFmtId="1" fontId="21" fillId="0" borderId="6" xfId="3" applyNumberFormat="1" applyFont="1" applyFill="1" applyBorder="1" applyAlignment="1">
      <alignment horizontal="center" vertical="center" wrapText="1"/>
    </xf>
    <xf numFmtId="1" fontId="21" fillId="0" borderId="6" xfId="3" applyNumberFormat="1" applyFont="1" applyFill="1" applyBorder="1" applyAlignment="1" applyProtection="1">
      <alignment horizontal="center" vertical="center"/>
    </xf>
    <xf numFmtId="0" fontId="21" fillId="0" borderId="14" xfId="3" applyFont="1" applyFill="1" applyBorder="1" applyAlignment="1">
      <alignment horizontal="center" vertical="center" wrapText="1"/>
    </xf>
    <xf numFmtId="164" fontId="21" fillId="0" borderId="14" xfId="3" applyNumberFormat="1" applyFont="1" applyFill="1" applyBorder="1" applyAlignment="1">
      <alignment horizontal="center" vertical="center"/>
    </xf>
    <xf numFmtId="2" fontId="21" fillId="0" borderId="9" xfId="3" applyNumberFormat="1" applyFont="1" applyFill="1" applyBorder="1" applyAlignment="1">
      <alignment horizontal="center" vertical="center"/>
    </xf>
    <xf numFmtId="2" fontId="21" fillId="0" borderId="11" xfId="3" applyNumberFormat="1" applyFont="1" applyFill="1" applyBorder="1" applyAlignment="1">
      <alignment horizontal="center" vertical="center"/>
    </xf>
    <xf numFmtId="1" fontId="21" fillId="0" borderId="9" xfId="3" applyNumberFormat="1" applyFont="1" applyFill="1" applyBorder="1" applyAlignment="1">
      <alignment horizontal="center" vertical="center"/>
    </xf>
    <xf numFmtId="1" fontId="21" fillId="0" borderId="11" xfId="3" applyNumberFormat="1" applyFont="1" applyFill="1" applyBorder="1" applyAlignment="1">
      <alignment horizontal="center" vertical="center"/>
    </xf>
    <xf numFmtId="1" fontId="21" fillId="0" borderId="26" xfId="3" applyNumberFormat="1" applyFont="1" applyFill="1" applyBorder="1" applyAlignment="1">
      <alignment horizontal="center" vertical="center"/>
    </xf>
    <xf numFmtId="1" fontId="21" fillId="0" borderId="26" xfId="3" applyNumberFormat="1" applyFont="1" applyFill="1" applyBorder="1" applyAlignment="1" applyProtection="1">
      <alignment horizontal="center" vertical="center"/>
    </xf>
    <xf numFmtId="1" fontId="21" fillId="0" borderId="2" xfId="3" applyNumberFormat="1" applyFont="1" applyFill="1" applyBorder="1" applyAlignment="1">
      <alignment horizontal="center" vertical="center" wrapText="1"/>
    </xf>
    <xf numFmtId="1" fontId="21" fillId="0" borderId="1" xfId="3" applyNumberFormat="1" applyFont="1" applyFill="1" applyBorder="1" applyAlignment="1" applyProtection="1">
      <alignment horizontal="center" vertical="center"/>
    </xf>
    <xf numFmtId="1" fontId="21" fillId="0" borderId="6" xfId="3" applyNumberFormat="1" applyFont="1" applyFill="1" applyBorder="1" applyAlignment="1">
      <alignment horizontal="center" vertical="center" wrapText="1"/>
    </xf>
    <xf numFmtId="1" fontId="21" fillId="0" borderId="1" xfId="3" applyNumberFormat="1" applyFont="1" applyFill="1" applyBorder="1" applyAlignment="1" applyProtection="1">
      <alignment horizontal="center" vertical="center"/>
    </xf>
    <xf numFmtId="2" fontId="21" fillId="0" borderId="2" xfId="3" applyNumberFormat="1" applyFont="1" applyFill="1" applyBorder="1" applyAlignment="1">
      <alignment horizontal="center" vertical="center"/>
    </xf>
    <xf numFmtId="1" fontId="21" fillId="0" borderId="2" xfId="3" applyNumberFormat="1" applyFont="1" applyFill="1" applyBorder="1" applyAlignment="1">
      <alignment horizontal="center" vertical="center"/>
    </xf>
    <xf numFmtId="1" fontId="21" fillId="0" borderId="2" xfId="3" applyNumberFormat="1" applyFont="1" applyFill="1" applyBorder="1" applyAlignment="1" applyProtection="1">
      <alignment horizontal="center" vertical="center"/>
    </xf>
    <xf numFmtId="2" fontId="21" fillId="0" borderId="6" xfId="3" applyNumberFormat="1" applyFont="1" applyFill="1" applyBorder="1" applyAlignment="1">
      <alignment horizontal="center" vertical="center"/>
    </xf>
    <xf numFmtId="1" fontId="21" fillId="0" borderId="6" xfId="3" applyNumberFormat="1" applyFont="1" applyFill="1" applyBorder="1" applyAlignment="1">
      <alignment horizontal="center" vertical="center"/>
    </xf>
    <xf numFmtId="1" fontId="21" fillId="0" borderId="6" xfId="3" applyNumberFormat="1" applyFont="1" applyFill="1" applyBorder="1" applyAlignment="1" applyProtection="1">
      <alignment horizontal="center" vertical="center"/>
    </xf>
    <xf numFmtId="2" fontId="21" fillId="0" borderId="14" xfId="3" applyNumberFormat="1" applyFont="1" applyFill="1" applyBorder="1" applyAlignment="1">
      <alignment horizontal="center" vertical="center"/>
    </xf>
    <xf numFmtId="1" fontId="21" fillId="0" borderId="14" xfId="3" applyNumberFormat="1" applyFont="1" applyFill="1" applyBorder="1" applyAlignment="1">
      <alignment horizontal="center" vertical="center"/>
    </xf>
    <xf numFmtId="1" fontId="21" fillId="0" borderId="14" xfId="3" applyNumberFormat="1" applyFont="1" applyFill="1" applyBorder="1" applyAlignment="1">
      <alignment horizontal="center" vertical="center" wrapText="1"/>
    </xf>
    <xf numFmtId="1" fontId="21" fillId="0" borderId="14" xfId="3" applyNumberFormat="1" applyFont="1" applyFill="1" applyBorder="1" applyAlignment="1" applyProtection="1">
      <alignment horizontal="center" vertical="center"/>
    </xf>
    <xf numFmtId="0" fontId="20" fillId="4" borderId="3" xfId="3" applyFont="1" applyFill="1" applyBorder="1" applyAlignment="1">
      <alignment vertical="center" wrapText="1"/>
    </xf>
    <xf numFmtId="0" fontId="20" fillId="4" borderId="4" xfId="3" applyFont="1" applyFill="1" applyBorder="1" applyAlignment="1">
      <alignment vertical="center" wrapText="1"/>
    </xf>
    <xf numFmtId="0" fontId="20" fillId="4" borderId="5" xfId="3" applyFont="1" applyFill="1" applyBorder="1" applyAlignment="1">
      <alignment vertical="center" wrapText="1"/>
    </xf>
    <xf numFmtId="0" fontId="21" fillId="0" borderId="3" xfId="3" applyFont="1" applyFill="1" applyBorder="1" applyAlignment="1">
      <alignment horizontal="left" vertical="center" wrapText="1"/>
    </xf>
    <xf numFmtId="0" fontId="21" fillId="0" borderId="2" xfId="3" applyFont="1" applyFill="1" applyBorder="1" applyAlignment="1">
      <alignment vertical="center"/>
    </xf>
    <xf numFmtId="164" fontId="21" fillId="0" borderId="1" xfId="3" applyNumberFormat="1" applyFont="1" applyFill="1" applyBorder="1" applyAlignment="1">
      <alignment horizontal="center" vertical="center"/>
    </xf>
    <xf numFmtId="2" fontId="21" fillId="0" borderId="3" xfId="3" applyNumberFormat="1" applyFont="1" applyFill="1" applyBorder="1" applyAlignment="1">
      <alignment horizontal="center" vertical="center"/>
    </xf>
    <xf numFmtId="2" fontId="21" fillId="0" borderId="5" xfId="3" applyNumberFormat="1" applyFont="1" applyFill="1" applyBorder="1" applyAlignment="1">
      <alignment horizontal="center" vertical="center"/>
    </xf>
    <xf numFmtId="1" fontId="21" fillId="0" borderId="3" xfId="3" applyNumberFormat="1" applyFont="1" applyFill="1" applyBorder="1" applyAlignment="1">
      <alignment horizontal="center" vertical="center"/>
    </xf>
    <xf numFmtId="1" fontId="21" fillId="0" borderId="5" xfId="3" applyNumberFormat="1" applyFont="1" applyFill="1" applyBorder="1" applyAlignment="1">
      <alignment horizontal="center" vertical="center"/>
    </xf>
    <xf numFmtId="1" fontId="21" fillId="0" borderId="3" xfId="3" applyNumberFormat="1" applyFont="1" applyFill="1" applyBorder="1" applyAlignment="1">
      <alignment horizontal="center" vertical="center"/>
    </xf>
    <xf numFmtId="1" fontId="21" fillId="0" borderId="3" xfId="3" applyNumberFormat="1" applyFont="1" applyFill="1" applyBorder="1" applyAlignment="1" applyProtection="1">
      <alignment horizontal="center" vertical="center"/>
    </xf>
    <xf numFmtId="0" fontId="21" fillId="0" borderId="1" xfId="3" applyFont="1" applyFill="1" applyBorder="1" applyAlignment="1">
      <alignment horizontal="center" vertical="center"/>
    </xf>
    <xf numFmtId="1" fontId="21" fillId="0" borderId="14" xfId="3" applyNumberFormat="1" applyFont="1" applyFill="1" applyBorder="1" applyAlignment="1" applyProtection="1">
      <alignment horizontal="center" vertical="center"/>
    </xf>
    <xf numFmtId="0" fontId="21" fillId="0" borderId="2" xfId="3" applyFont="1" applyFill="1" applyBorder="1" applyAlignment="1">
      <alignment horizontal="left" vertical="center" wrapText="1"/>
    </xf>
    <xf numFmtId="0" fontId="21" fillId="0" borderId="1" xfId="3" applyFont="1" applyFill="1" applyBorder="1" applyAlignment="1">
      <alignment horizontal="center" vertical="center"/>
    </xf>
    <xf numFmtId="164" fontId="21" fillId="0" borderId="1" xfId="3" applyNumberFormat="1" applyFont="1" applyFill="1" applyBorder="1" applyAlignment="1">
      <alignment horizontal="center" vertical="center"/>
    </xf>
    <xf numFmtId="2" fontId="21" fillId="0" borderId="1" xfId="3" applyNumberFormat="1" applyFont="1" applyFill="1" applyBorder="1" applyAlignment="1">
      <alignment horizontal="center" vertical="center"/>
    </xf>
    <xf numFmtId="1" fontId="21" fillId="0" borderId="1" xfId="3" applyNumberFormat="1" applyFont="1" applyFill="1" applyBorder="1" applyAlignment="1">
      <alignment horizontal="center" vertical="center"/>
    </xf>
    <xf numFmtId="0" fontId="21" fillId="0" borderId="14" xfId="3" applyFont="1" applyFill="1" applyBorder="1" applyAlignment="1">
      <alignment horizontal="left" vertical="center" wrapText="1"/>
    </xf>
    <xf numFmtId="1" fontId="21" fillId="0" borderId="1" xfId="3" applyNumberFormat="1" applyFont="1" applyFill="1" applyBorder="1" applyAlignment="1">
      <alignment horizontal="center" vertical="center"/>
    </xf>
    <xf numFmtId="1" fontId="21" fillId="0" borderId="1" xfId="3" applyNumberFormat="1" applyFont="1" applyFill="1" applyBorder="1" applyAlignment="1">
      <alignment horizontal="center" vertical="center" wrapText="1"/>
    </xf>
    <xf numFmtId="1" fontId="21" fillId="0" borderId="1" xfId="3" applyNumberFormat="1" applyFont="1" applyFill="1" applyBorder="1" applyAlignment="1">
      <alignment horizontal="center" vertical="center" wrapText="1"/>
    </xf>
    <xf numFmtId="1" fontId="21" fillId="0" borderId="1" xfId="4" applyNumberFormat="1" applyFont="1" applyFill="1" applyBorder="1" applyAlignment="1" applyProtection="1">
      <alignment horizontal="center" vertical="center"/>
    </xf>
    <xf numFmtId="0" fontId="21" fillId="0" borderId="1" xfId="3" applyFont="1" applyBorder="1" applyAlignment="1">
      <alignment vertical="center"/>
    </xf>
    <xf numFmtId="0" fontId="21" fillId="0" borderId="1" xfId="3" applyFont="1" applyBorder="1" applyAlignment="1">
      <alignment horizontal="center" vertical="center"/>
    </xf>
    <xf numFmtId="2" fontId="21" fillId="0" borderId="1" xfId="3" applyNumberFormat="1" applyFont="1" applyFill="1" applyBorder="1" applyAlignment="1">
      <alignment horizontal="center" vertical="center"/>
    </xf>
    <xf numFmtId="1" fontId="21" fillId="0" borderId="1" xfId="3" applyNumberFormat="1" applyFont="1" applyBorder="1" applyAlignment="1">
      <alignment horizontal="center" vertical="center"/>
    </xf>
    <xf numFmtId="0" fontId="21" fillId="0" borderId="2" xfId="3" applyFont="1" applyFill="1" applyBorder="1" applyAlignment="1">
      <alignment vertical="center"/>
    </xf>
    <xf numFmtId="0" fontId="21" fillId="0" borderId="2" xfId="3" applyFont="1" applyBorder="1" applyAlignment="1">
      <alignment horizontal="center" vertical="center"/>
    </xf>
    <xf numFmtId="0" fontId="21" fillId="0" borderId="2" xfId="3" applyFont="1" applyFill="1" applyBorder="1" applyAlignment="1">
      <alignment horizontal="center" vertical="center"/>
    </xf>
    <xf numFmtId="1" fontId="21" fillId="0" borderId="2" xfId="3" applyNumberFormat="1" applyFont="1" applyBorder="1" applyAlignment="1">
      <alignment horizontal="center" vertical="center"/>
    </xf>
    <xf numFmtId="0" fontId="21" fillId="0" borderId="14" xfId="3" applyFont="1" applyFill="1" applyBorder="1" applyAlignment="1">
      <alignment vertical="center"/>
    </xf>
    <xf numFmtId="0" fontId="21" fillId="0" borderId="14" xfId="3" applyFont="1" applyFill="1" applyBorder="1" applyAlignment="1">
      <alignment horizontal="center" vertical="center"/>
    </xf>
    <xf numFmtId="1" fontId="21" fillId="0" borderId="14" xfId="3" applyNumberFormat="1" applyFont="1" applyBorder="1" applyAlignment="1">
      <alignment horizontal="center" vertical="center"/>
    </xf>
    <xf numFmtId="0" fontId="21" fillId="0" borderId="2" xfId="3" applyFont="1" applyFill="1" applyBorder="1" applyAlignment="1">
      <alignment horizontal="left" vertical="center"/>
    </xf>
    <xf numFmtId="0" fontId="21" fillId="0" borderId="14" xfId="3" applyFont="1" applyFill="1" applyBorder="1" applyAlignment="1">
      <alignment horizontal="left" vertical="center"/>
    </xf>
    <xf numFmtId="0" fontId="21" fillId="0" borderId="1" xfId="3" applyFont="1" applyFill="1" applyBorder="1" applyAlignment="1">
      <alignment horizontal="left" vertical="center"/>
    </xf>
    <xf numFmtId="0" fontId="21" fillId="0" borderId="1" xfId="3" applyFont="1" applyBorder="1" applyAlignment="1">
      <alignment horizontal="center" vertical="center"/>
    </xf>
    <xf numFmtId="0" fontId="21" fillId="0" borderId="6" xfId="3" applyFont="1" applyBorder="1" applyAlignment="1">
      <alignment horizontal="center" vertical="center"/>
    </xf>
    <xf numFmtId="0" fontId="21" fillId="0" borderId="6" xfId="3" applyFont="1" applyFill="1" applyBorder="1" applyAlignment="1">
      <alignment horizontal="center" vertical="center"/>
    </xf>
    <xf numFmtId="0" fontId="21" fillId="0" borderId="2" xfId="6" applyFont="1" applyBorder="1" applyAlignment="1">
      <alignment horizontal="center" vertical="center"/>
    </xf>
    <xf numFmtId="1" fontId="21" fillId="0" borderId="2" xfId="6" applyNumberFormat="1" applyFont="1" applyBorder="1" applyAlignment="1">
      <alignment horizontal="center" vertical="center"/>
    </xf>
    <xf numFmtId="0" fontId="21" fillId="0" borderId="6" xfId="6" applyFont="1" applyBorder="1" applyAlignment="1">
      <alignment horizontal="center" vertical="center"/>
    </xf>
    <xf numFmtId="1" fontId="21" fillId="0" borderId="6" xfId="6" applyNumberFormat="1" applyFont="1" applyBorder="1" applyAlignment="1">
      <alignment horizontal="center" vertical="center"/>
    </xf>
    <xf numFmtId="1" fontId="21" fillId="0" borderId="6" xfId="3" applyNumberFormat="1" applyFont="1" applyBorder="1" applyAlignment="1">
      <alignment horizontal="center" vertical="center"/>
    </xf>
    <xf numFmtId="0" fontId="21" fillId="0" borderId="14" xfId="6" applyFont="1" applyBorder="1" applyAlignment="1">
      <alignment horizontal="center" vertical="center"/>
    </xf>
    <xf numFmtId="1" fontId="21" fillId="0" borderId="14" xfId="6" applyNumberFormat="1" applyFont="1" applyBorder="1" applyAlignment="1">
      <alignment horizontal="center" vertical="center"/>
    </xf>
    <xf numFmtId="2" fontId="21" fillId="0" borderId="1" xfId="3" applyNumberFormat="1" applyFont="1" applyBorder="1" applyAlignment="1">
      <alignment horizontal="center" vertical="center"/>
    </xf>
    <xf numFmtId="0" fontId="20" fillId="4" borderId="2" xfId="3" applyFont="1" applyFill="1" applyBorder="1" applyAlignment="1">
      <alignment horizontal="center" vertical="center" wrapText="1"/>
    </xf>
    <xf numFmtId="0" fontId="20" fillId="4" borderId="4" xfId="3" applyFont="1" applyFill="1" applyBorder="1" applyAlignment="1">
      <alignment horizontal="center" vertical="center"/>
    </xf>
    <xf numFmtId="0" fontId="20" fillId="4" borderId="14" xfId="3" applyFont="1" applyFill="1" applyBorder="1" applyAlignment="1">
      <alignment horizontal="center" vertical="center" wrapText="1"/>
    </xf>
    <xf numFmtId="0" fontId="20" fillId="4" borderId="2" xfId="3" applyFont="1" applyFill="1" applyBorder="1" applyAlignment="1">
      <alignment horizontal="center" vertical="center" wrapText="1"/>
    </xf>
    <xf numFmtId="0" fontId="20" fillId="4" borderId="2" xfId="3" applyFont="1" applyFill="1" applyBorder="1" applyAlignment="1">
      <alignment horizontal="center" vertical="center"/>
    </xf>
    <xf numFmtId="0" fontId="21" fillId="0" borderId="1" xfId="3" applyFont="1" applyBorder="1" applyAlignment="1">
      <alignment vertical="center" wrapText="1"/>
    </xf>
    <xf numFmtId="0" fontId="21" fillId="0" borderId="6" xfId="3" applyFont="1" applyFill="1" applyBorder="1" applyAlignment="1">
      <alignment horizontal="left" vertical="center" wrapText="1"/>
    </xf>
    <xf numFmtId="0" fontId="21" fillId="0" borderId="1" xfId="5" applyFont="1" applyBorder="1" applyAlignment="1">
      <alignment horizontal="left" vertical="center" wrapText="1"/>
    </xf>
    <xf numFmtId="0" fontId="25" fillId="0" borderId="0" xfId="0" applyFont="1" applyAlignment="1">
      <alignment vertical="center"/>
    </xf>
    <xf numFmtId="0" fontId="26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27" fillId="0" borderId="27" xfId="0" applyFont="1" applyFill="1" applyBorder="1" applyAlignment="1">
      <alignment horizontal="center" vertical="center"/>
    </xf>
    <xf numFmtId="0" fontId="27" fillId="0" borderId="28" xfId="0" applyFont="1" applyFill="1" applyBorder="1" applyAlignment="1">
      <alignment horizontal="center" vertical="center"/>
    </xf>
    <xf numFmtId="0" fontId="27" fillId="0" borderId="29" xfId="0" applyFont="1" applyFill="1" applyBorder="1" applyAlignment="1">
      <alignment horizontal="center" vertical="center"/>
    </xf>
    <xf numFmtId="0" fontId="27" fillId="0" borderId="29" xfId="0" applyFont="1" applyFill="1" applyBorder="1" applyAlignment="1">
      <alignment horizontal="center" vertical="center"/>
    </xf>
    <xf numFmtId="0" fontId="27" fillId="0" borderId="29" xfId="0" applyFont="1" applyFill="1" applyBorder="1" applyAlignment="1">
      <alignment horizontal="center" vertical="center" wrapText="1"/>
    </xf>
    <xf numFmtId="0" fontId="27" fillId="0" borderId="30" xfId="0" applyFont="1" applyFill="1" applyBorder="1" applyAlignment="1">
      <alignment horizontal="center" vertical="center" wrapText="1"/>
    </xf>
    <xf numFmtId="0" fontId="28" fillId="0" borderId="32" xfId="0" applyFont="1" applyBorder="1" applyAlignment="1">
      <alignment vertical="center"/>
    </xf>
    <xf numFmtId="0" fontId="28" fillId="0" borderId="3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9" fillId="0" borderId="9" xfId="0" applyFont="1" applyFill="1" applyBorder="1" applyAlignment="1">
      <alignment horizontal="center" vertical="center" wrapText="1"/>
    </xf>
    <xf numFmtId="0" fontId="29" fillId="0" borderId="10" xfId="0" applyFont="1" applyFill="1" applyBorder="1" applyAlignment="1">
      <alignment horizontal="center" vertical="center" wrapText="1"/>
    </xf>
    <xf numFmtId="0" fontId="28" fillId="0" borderId="34" xfId="0" applyFont="1" applyBorder="1" applyAlignment="1">
      <alignment vertical="center"/>
    </xf>
    <xf numFmtId="0" fontId="28" fillId="0" borderId="35" xfId="0" applyFont="1" applyBorder="1" applyAlignment="1">
      <alignment vertical="center"/>
    </xf>
    <xf numFmtId="0" fontId="28" fillId="0" borderId="36" xfId="0" applyFont="1" applyBorder="1" applyAlignment="1">
      <alignment vertical="center"/>
    </xf>
    <xf numFmtId="0" fontId="30" fillId="0" borderId="37" xfId="0" applyFont="1" applyBorder="1" applyAlignment="1">
      <alignment horizontal="left" vertical="center" wrapText="1"/>
    </xf>
    <xf numFmtId="0" fontId="30" fillId="0" borderId="1" xfId="0" applyFont="1" applyBorder="1" applyAlignment="1">
      <alignment horizontal="left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  <protection locked="0"/>
    </xf>
    <xf numFmtId="0" fontId="31" fillId="0" borderId="3" xfId="0" applyFont="1" applyFill="1" applyBorder="1" applyAlignment="1" applyProtection="1">
      <alignment horizontal="center" vertical="center"/>
      <protection locked="0"/>
    </xf>
    <xf numFmtId="165" fontId="24" fillId="5" borderId="1" xfId="0" applyNumberFormat="1" applyFont="1" applyFill="1" applyBorder="1" applyAlignment="1">
      <alignment horizontal="center" vertical="center"/>
    </xf>
    <xf numFmtId="165" fontId="24" fillId="5" borderId="38" xfId="0" applyNumberFormat="1" applyFont="1" applyFill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165" fontId="28" fillId="0" borderId="1" xfId="0" applyNumberFormat="1" applyFont="1" applyBorder="1" applyAlignment="1">
      <alignment horizontal="center" vertical="center"/>
    </xf>
    <xf numFmtId="165" fontId="28" fillId="0" borderId="38" xfId="0" applyNumberFormat="1" applyFont="1" applyBorder="1" applyAlignment="1">
      <alignment horizontal="center" vertical="center"/>
    </xf>
    <xf numFmtId="165" fontId="28" fillId="0" borderId="39" xfId="0" applyNumberFormat="1" applyFont="1" applyBorder="1" applyAlignment="1">
      <alignment horizontal="center" vertical="center"/>
    </xf>
    <xf numFmtId="0" fontId="31" fillId="0" borderId="40" xfId="0" applyFont="1" applyBorder="1" applyAlignment="1">
      <alignment vertical="center"/>
    </xf>
    <xf numFmtId="0" fontId="30" fillId="0" borderId="27" xfId="0" applyFont="1" applyBorder="1" applyAlignment="1">
      <alignment horizontal="left" vertical="center" wrapText="1"/>
    </xf>
    <xf numFmtId="0" fontId="30" fillId="0" borderId="40" xfId="0" applyFont="1" applyBorder="1" applyAlignment="1">
      <alignment horizontal="left" vertical="center" wrapText="1"/>
    </xf>
    <xf numFmtId="0" fontId="31" fillId="0" borderId="40" xfId="0" applyFont="1" applyFill="1" applyBorder="1" applyAlignment="1">
      <alignment horizontal="center" vertical="center"/>
    </xf>
    <xf numFmtId="0" fontId="31" fillId="0" borderId="40" xfId="0" applyFont="1" applyBorder="1" applyAlignment="1">
      <alignment horizontal="center" vertical="center" wrapText="1"/>
    </xf>
    <xf numFmtId="0" fontId="31" fillId="0" borderId="40" xfId="0" applyFont="1" applyBorder="1" applyAlignment="1">
      <alignment horizontal="center" vertical="center"/>
    </xf>
    <xf numFmtId="0" fontId="28" fillId="0" borderId="0" xfId="0" applyFont="1" applyBorder="1" applyAlignment="1">
      <alignment vertical="center" wrapText="1"/>
    </xf>
    <xf numFmtId="0" fontId="28" fillId="0" borderId="0" xfId="0" applyFont="1" applyAlignment="1">
      <alignment vertical="center"/>
    </xf>
    <xf numFmtId="0" fontId="31" fillId="0" borderId="29" xfId="0" applyFont="1" applyBorder="1" applyAlignment="1">
      <alignment vertical="center" wrapText="1"/>
    </xf>
    <xf numFmtId="0" fontId="31" fillId="0" borderId="31" xfId="0" applyFont="1" applyBorder="1" applyAlignment="1">
      <alignment vertical="center" wrapText="1"/>
    </xf>
    <xf numFmtId="0" fontId="31" fillId="0" borderId="0" xfId="0" applyFont="1" applyBorder="1" applyAlignment="1">
      <alignment vertical="center"/>
    </xf>
    <xf numFmtId="165" fontId="28" fillId="0" borderId="40" xfId="0" applyNumberFormat="1" applyFont="1" applyBorder="1" applyAlignment="1">
      <alignment vertical="center"/>
    </xf>
    <xf numFmtId="0" fontId="0" fillId="0" borderId="41" xfId="0" applyBorder="1" applyAlignment="1">
      <alignment vertical="center"/>
    </xf>
  </cellXfs>
  <cellStyles count="7">
    <cellStyle name="Гиперссылка" xfId="1" builtinId="8" hidden="1"/>
    <cellStyle name="Обычный" xfId="0" builtinId="0"/>
    <cellStyle name="Обычный_15 Виниловый сайдинг GL AMERIKA" xfId="3"/>
    <cellStyle name="Обычный_Vilpe1_15 Виниловый сайдинг GL AMERIKA" xfId="6"/>
    <cellStyle name="Обычный_металлист FAKRO" xfId="5"/>
    <cellStyle name="Открывавшаяся гиперссылка" xfId="2" builtinId="9" hidden="1"/>
    <cellStyle name="Финансовый_15 Виниловый сайдинг GL AMERIKA" xfId="4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png"/><Relationship Id="rId26" Type="http://schemas.openxmlformats.org/officeDocument/2006/relationships/image" Target="../media/image26.emf"/><Relationship Id="rId3" Type="http://schemas.openxmlformats.org/officeDocument/2006/relationships/image" Target="../media/image3.emf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png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10" Type="http://schemas.openxmlformats.org/officeDocument/2006/relationships/image" Target="../media/image10.emf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jpeg"/><Relationship Id="rId13" Type="http://schemas.openxmlformats.org/officeDocument/2006/relationships/image" Target="../media/image46.jpeg"/><Relationship Id="rId18" Type="http://schemas.openxmlformats.org/officeDocument/2006/relationships/image" Target="../media/image51.jpeg"/><Relationship Id="rId3" Type="http://schemas.openxmlformats.org/officeDocument/2006/relationships/image" Target="../media/image36.jpeg"/><Relationship Id="rId21" Type="http://schemas.openxmlformats.org/officeDocument/2006/relationships/image" Target="../media/image54.jpeg"/><Relationship Id="rId7" Type="http://schemas.openxmlformats.org/officeDocument/2006/relationships/image" Target="../media/image40.jpeg"/><Relationship Id="rId12" Type="http://schemas.openxmlformats.org/officeDocument/2006/relationships/image" Target="../media/image45.jpeg"/><Relationship Id="rId17" Type="http://schemas.openxmlformats.org/officeDocument/2006/relationships/image" Target="../media/image50.jpeg"/><Relationship Id="rId2" Type="http://schemas.openxmlformats.org/officeDocument/2006/relationships/image" Target="../media/image35.jpeg"/><Relationship Id="rId16" Type="http://schemas.openxmlformats.org/officeDocument/2006/relationships/image" Target="../media/image49.jpeg"/><Relationship Id="rId20" Type="http://schemas.openxmlformats.org/officeDocument/2006/relationships/image" Target="../media/image53.jpeg"/><Relationship Id="rId1" Type="http://schemas.openxmlformats.org/officeDocument/2006/relationships/image" Target="../media/image1.png"/><Relationship Id="rId6" Type="http://schemas.openxmlformats.org/officeDocument/2006/relationships/image" Target="../media/image39.jpeg"/><Relationship Id="rId11" Type="http://schemas.openxmlformats.org/officeDocument/2006/relationships/image" Target="../media/image44.jpeg"/><Relationship Id="rId5" Type="http://schemas.openxmlformats.org/officeDocument/2006/relationships/image" Target="../media/image38.jpeg"/><Relationship Id="rId15" Type="http://schemas.openxmlformats.org/officeDocument/2006/relationships/image" Target="../media/image48.jpeg"/><Relationship Id="rId10" Type="http://schemas.openxmlformats.org/officeDocument/2006/relationships/image" Target="../media/image43.jpeg"/><Relationship Id="rId19" Type="http://schemas.openxmlformats.org/officeDocument/2006/relationships/image" Target="../media/image52.jpeg"/><Relationship Id="rId4" Type="http://schemas.openxmlformats.org/officeDocument/2006/relationships/image" Target="../media/image37.jpeg"/><Relationship Id="rId9" Type="http://schemas.openxmlformats.org/officeDocument/2006/relationships/image" Target="../media/image42.jpeg"/><Relationship Id="rId14" Type="http://schemas.openxmlformats.org/officeDocument/2006/relationships/image" Target="../media/image4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jpeg"/><Relationship Id="rId13" Type="http://schemas.openxmlformats.org/officeDocument/2006/relationships/image" Target="../media/image67.jpeg"/><Relationship Id="rId3" Type="http://schemas.openxmlformats.org/officeDocument/2006/relationships/image" Target="../media/image57.jpeg"/><Relationship Id="rId7" Type="http://schemas.openxmlformats.org/officeDocument/2006/relationships/image" Target="../media/image61.jpeg"/><Relationship Id="rId12" Type="http://schemas.openxmlformats.org/officeDocument/2006/relationships/image" Target="../media/image66.jpeg"/><Relationship Id="rId2" Type="http://schemas.openxmlformats.org/officeDocument/2006/relationships/image" Target="../media/image56.jpeg"/><Relationship Id="rId16" Type="http://schemas.openxmlformats.org/officeDocument/2006/relationships/image" Target="../media/image1.png"/><Relationship Id="rId1" Type="http://schemas.openxmlformats.org/officeDocument/2006/relationships/image" Target="../media/image55.jpeg"/><Relationship Id="rId6" Type="http://schemas.openxmlformats.org/officeDocument/2006/relationships/image" Target="../media/image60.jpeg"/><Relationship Id="rId11" Type="http://schemas.openxmlformats.org/officeDocument/2006/relationships/image" Target="../media/image65.jpeg"/><Relationship Id="rId5" Type="http://schemas.openxmlformats.org/officeDocument/2006/relationships/image" Target="../media/image59.jpeg"/><Relationship Id="rId15" Type="http://schemas.openxmlformats.org/officeDocument/2006/relationships/image" Target="../media/image69.gif"/><Relationship Id="rId10" Type="http://schemas.openxmlformats.org/officeDocument/2006/relationships/image" Target="../media/image64.jpeg"/><Relationship Id="rId4" Type="http://schemas.openxmlformats.org/officeDocument/2006/relationships/image" Target="../media/image58.jpeg"/><Relationship Id="rId9" Type="http://schemas.openxmlformats.org/officeDocument/2006/relationships/image" Target="../media/image63.jpeg"/><Relationship Id="rId14" Type="http://schemas.openxmlformats.org/officeDocument/2006/relationships/image" Target="../media/image6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1946275</xdr:colOff>
      <xdr:row>0</xdr:row>
      <xdr:rowOff>133350</xdr:rowOff>
    </xdr:from>
    <xdr:to>
      <xdr:col>5</xdr:col>
      <xdr:colOff>731387</xdr:colOff>
      <xdr:row>4</xdr:row>
      <xdr:rowOff>47625</xdr:rowOff>
    </xdr:to>
    <xdr:pic>
      <xdr:nvPicPr>
        <xdr:cNvPr id="198" name="Изображение 19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51325" y="133350"/>
          <a:ext cx="3395212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276224</xdr:colOff>
      <xdr:row>34</xdr:row>
      <xdr:rowOff>57150</xdr:rowOff>
    </xdr:from>
    <xdr:to>
      <xdr:col>1</xdr:col>
      <xdr:colOff>761999</xdr:colOff>
      <xdr:row>39</xdr:row>
      <xdr:rowOff>161925</xdr:rowOff>
    </xdr:to>
    <xdr:pic>
      <xdr:nvPicPr>
        <xdr:cNvPr id="100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6224" y="7239000"/>
          <a:ext cx="1323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83</xdr:row>
      <xdr:rowOff>57150</xdr:rowOff>
    </xdr:from>
    <xdr:to>
      <xdr:col>6</xdr:col>
      <xdr:colOff>0</xdr:colOff>
      <xdr:row>88</xdr:row>
      <xdr:rowOff>161925</xdr:rowOff>
    </xdr:to>
    <xdr:pic>
      <xdr:nvPicPr>
        <xdr:cNvPr id="101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219825" y="17306925"/>
          <a:ext cx="15335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83</xdr:row>
      <xdr:rowOff>66675</xdr:rowOff>
    </xdr:from>
    <xdr:to>
      <xdr:col>1</xdr:col>
      <xdr:colOff>676275</xdr:colOff>
      <xdr:row>88</xdr:row>
      <xdr:rowOff>152400</xdr:rowOff>
    </xdr:to>
    <xdr:pic>
      <xdr:nvPicPr>
        <xdr:cNvPr id="102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76225" y="17316450"/>
          <a:ext cx="12382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76</xdr:row>
      <xdr:rowOff>57150</xdr:rowOff>
    </xdr:from>
    <xdr:to>
      <xdr:col>6</xdr:col>
      <xdr:colOff>0</xdr:colOff>
      <xdr:row>81</xdr:row>
      <xdr:rowOff>152400</xdr:rowOff>
    </xdr:to>
    <xdr:pic>
      <xdr:nvPicPr>
        <xdr:cNvPr id="103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191250" y="15868650"/>
          <a:ext cx="15621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76</xdr:row>
      <xdr:rowOff>57150</xdr:rowOff>
    </xdr:from>
    <xdr:to>
      <xdr:col>1</xdr:col>
      <xdr:colOff>685800</xdr:colOff>
      <xdr:row>81</xdr:row>
      <xdr:rowOff>152400</xdr:rowOff>
    </xdr:to>
    <xdr:pic>
      <xdr:nvPicPr>
        <xdr:cNvPr id="104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85750" y="15868650"/>
          <a:ext cx="12382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69</xdr:row>
      <xdr:rowOff>57150</xdr:rowOff>
    </xdr:from>
    <xdr:to>
      <xdr:col>1</xdr:col>
      <xdr:colOff>628650</xdr:colOff>
      <xdr:row>74</xdr:row>
      <xdr:rowOff>152400</xdr:rowOff>
    </xdr:to>
    <xdr:pic>
      <xdr:nvPicPr>
        <xdr:cNvPr id="105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47650" y="14430375"/>
          <a:ext cx="1219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152400</xdr:colOff>
      <xdr:row>69</xdr:row>
      <xdr:rowOff>66675</xdr:rowOff>
    </xdr:from>
    <xdr:to>
      <xdr:col>6</xdr:col>
      <xdr:colOff>0</xdr:colOff>
      <xdr:row>74</xdr:row>
      <xdr:rowOff>152400</xdr:rowOff>
    </xdr:to>
    <xdr:pic>
      <xdr:nvPicPr>
        <xdr:cNvPr id="106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229350" y="14439900"/>
          <a:ext cx="15240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62</xdr:row>
      <xdr:rowOff>57150</xdr:rowOff>
    </xdr:from>
    <xdr:to>
      <xdr:col>1</xdr:col>
      <xdr:colOff>752475</xdr:colOff>
      <xdr:row>67</xdr:row>
      <xdr:rowOff>152400</xdr:rowOff>
    </xdr:to>
    <xdr:pic>
      <xdr:nvPicPr>
        <xdr:cNvPr id="107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66700" y="12992100"/>
          <a:ext cx="13239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133351</xdr:colOff>
      <xdr:row>62</xdr:row>
      <xdr:rowOff>57150</xdr:rowOff>
    </xdr:from>
    <xdr:to>
      <xdr:col>6</xdr:col>
      <xdr:colOff>1</xdr:colOff>
      <xdr:row>67</xdr:row>
      <xdr:rowOff>152400</xdr:rowOff>
    </xdr:to>
    <xdr:pic>
      <xdr:nvPicPr>
        <xdr:cNvPr id="108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6210301" y="12992100"/>
          <a:ext cx="15430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152400</xdr:colOff>
      <xdr:row>55</xdr:row>
      <xdr:rowOff>57150</xdr:rowOff>
    </xdr:from>
    <xdr:to>
      <xdr:col>6</xdr:col>
      <xdr:colOff>0</xdr:colOff>
      <xdr:row>60</xdr:row>
      <xdr:rowOff>152400</xdr:rowOff>
    </xdr:to>
    <xdr:pic>
      <xdr:nvPicPr>
        <xdr:cNvPr id="109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6229350" y="11553825"/>
          <a:ext cx="15240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276224</xdr:colOff>
      <xdr:row>55</xdr:row>
      <xdr:rowOff>38100</xdr:rowOff>
    </xdr:from>
    <xdr:to>
      <xdr:col>1</xdr:col>
      <xdr:colOff>781049</xdr:colOff>
      <xdr:row>60</xdr:row>
      <xdr:rowOff>123825</xdr:rowOff>
    </xdr:to>
    <xdr:pic>
      <xdr:nvPicPr>
        <xdr:cNvPr id="110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76224" y="11534775"/>
          <a:ext cx="13430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48</xdr:row>
      <xdr:rowOff>28575</xdr:rowOff>
    </xdr:from>
    <xdr:to>
      <xdr:col>1</xdr:col>
      <xdr:colOff>752475</xdr:colOff>
      <xdr:row>53</xdr:row>
      <xdr:rowOff>123825</xdr:rowOff>
    </xdr:to>
    <xdr:pic>
      <xdr:nvPicPr>
        <xdr:cNvPr id="111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85750" y="10086975"/>
          <a:ext cx="13049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41</xdr:row>
      <xdr:rowOff>28575</xdr:rowOff>
    </xdr:from>
    <xdr:to>
      <xdr:col>1</xdr:col>
      <xdr:colOff>742950</xdr:colOff>
      <xdr:row>46</xdr:row>
      <xdr:rowOff>123825</xdr:rowOff>
    </xdr:to>
    <xdr:pic>
      <xdr:nvPicPr>
        <xdr:cNvPr id="112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66700" y="8648700"/>
          <a:ext cx="13144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123826</xdr:colOff>
      <xdr:row>34</xdr:row>
      <xdr:rowOff>66675</xdr:rowOff>
    </xdr:from>
    <xdr:to>
      <xdr:col>5</xdr:col>
      <xdr:colOff>828676</xdr:colOff>
      <xdr:row>39</xdr:row>
      <xdr:rowOff>152400</xdr:rowOff>
    </xdr:to>
    <xdr:pic>
      <xdr:nvPicPr>
        <xdr:cNvPr id="113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6200776" y="7248525"/>
          <a:ext cx="15430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41</xdr:row>
      <xdr:rowOff>57150</xdr:rowOff>
    </xdr:from>
    <xdr:to>
      <xdr:col>6</xdr:col>
      <xdr:colOff>0</xdr:colOff>
      <xdr:row>46</xdr:row>
      <xdr:rowOff>152400</xdr:rowOff>
    </xdr:to>
    <xdr:pic>
      <xdr:nvPicPr>
        <xdr:cNvPr id="114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6172200" y="8677275"/>
          <a:ext cx="15811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133350</xdr:colOff>
      <xdr:row>48</xdr:row>
      <xdr:rowOff>57150</xdr:rowOff>
    </xdr:from>
    <xdr:to>
      <xdr:col>6</xdr:col>
      <xdr:colOff>0</xdr:colOff>
      <xdr:row>53</xdr:row>
      <xdr:rowOff>152400</xdr:rowOff>
    </xdr:to>
    <xdr:pic>
      <xdr:nvPicPr>
        <xdr:cNvPr id="115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6210300" y="10115550"/>
          <a:ext cx="15430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219076</xdr:colOff>
      <xdr:row>23</xdr:row>
      <xdr:rowOff>66675</xdr:rowOff>
    </xdr:from>
    <xdr:to>
      <xdr:col>8</xdr:col>
      <xdr:colOff>123825</xdr:colOff>
      <xdr:row>29</xdr:row>
      <xdr:rowOff>152400</xdr:rowOff>
    </xdr:to>
    <xdr:pic>
      <xdr:nvPicPr>
        <xdr:cNvPr id="116" name="Picture 400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504951" y="4210050"/>
          <a:ext cx="7029449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14</xdr:row>
      <xdr:rowOff>9525</xdr:rowOff>
    </xdr:from>
    <xdr:to>
      <xdr:col>1</xdr:col>
      <xdr:colOff>1266825</xdr:colOff>
      <xdr:row>19</xdr:row>
      <xdr:rowOff>152400</xdr:rowOff>
    </xdr:to>
    <xdr:pic>
      <xdr:nvPicPr>
        <xdr:cNvPr id="117" name="Picture 401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504825" y="3152775"/>
          <a:ext cx="16002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5</xdr:row>
      <xdr:rowOff>190500</xdr:rowOff>
    </xdr:from>
    <xdr:to>
      <xdr:col>1</xdr:col>
      <xdr:colOff>944245</xdr:colOff>
      <xdr:row>8</xdr:row>
      <xdr:rowOff>38100</xdr:rowOff>
    </xdr:to>
    <xdr:pic>
      <xdr:nvPicPr>
        <xdr:cNvPr id="118" name="Picture 403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33350" y="1476375"/>
          <a:ext cx="164909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1009650</xdr:colOff>
      <xdr:row>8</xdr:row>
      <xdr:rowOff>142875</xdr:rowOff>
    </xdr:from>
    <xdr:to>
      <xdr:col>4</xdr:col>
      <xdr:colOff>47625</xdr:colOff>
      <xdr:row>10</xdr:row>
      <xdr:rowOff>104775</xdr:rowOff>
    </xdr:to>
    <xdr:pic>
      <xdr:nvPicPr>
        <xdr:cNvPr id="119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314700" y="2085975"/>
          <a:ext cx="28098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1190625</xdr:colOff>
      <xdr:row>92</xdr:row>
      <xdr:rowOff>123825</xdr:rowOff>
    </xdr:from>
    <xdr:to>
      <xdr:col>3</xdr:col>
      <xdr:colOff>1381125</xdr:colOff>
      <xdr:row>95</xdr:row>
      <xdr:rowOff>57150</xdr:rowOff>
    </xdr:to>
    <xdr:pic>
      <xdr:nvPicPr>
        <xdr:cNvPr id="120" name="Picture 176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3495675" y="19173825"/>
          <a:ext cx="2514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742949</xdr:colOff>
      <xdr:row>100</xdr:row>
      <xdr:rowOff>66675</xdr:rowOff>
    </xdr:from>
    <xdr:to>
      <xdr:col>1</xdr:col>
      <xdr:colOff>1247774</xdr:colOff>
      <xdr:row>105</xdr:row>
      <xdr:rowOff>133350</xdr:rowOff>
    </xdr:to>
    <xdr:pic>
      <xdr:nvPicPr>
        <xdr:cNvPr id="121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742949" y="20716875"/>
          <a:ext cx="13430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676274</xdr:colOff>
      <xdr:row>113</xdr:row>
      <xdr:rowOff>47625</xdr:rowOff>
    </xdr:from>
    <xdr:to>
      <xdr:col>1</xdr:col>
      <xdr:colOff>1152525</xdr:colOff>
      <xdr:row>118</xdr:row>
      <xdr:rowOff>123825</xdr:rowOff>
    </xdr:to>
    <xdr:pic>
      <xdr:nvPicPr>
        <xdr:cNvPr id="122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676274" y="23298150"/>
          <a:ext cx="1314451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657224</xdr:colOff>
      <xdr:row>119</xdr:row>
      <xdr:rowOff>180975</xdr:rowOff>
    </xdr:from>
    <xdr:to>
      <xdr:col>1</xdr:col>
      <xdr:colOff>1047749</xdr:colOff>
      <xdr:row>125</xdr:row>
      <xdr:rowOff>9525</xdr:rowOff>
    </xdr:to>
    <xdr:pic>
      <xdr:nvPicPr>
        <xdr:cNvPr id="123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657224" y="24631650"/>
          <a:ext cx="1228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180976</xdr:colOff>
      <xdr:row>113</xdr:row>
      <xdr:rowOff>57150</xdr:rowOff>
    </xdr:from>
    <xdr:to>
      <xdr:col>5</xdr:col>
      <xdr:colOff>504826</xdr:colOff>
      <xdr:row>118</xdr:row>
      <xdr:rowOff>114300</xdr:rowOff>
    </xdr:to>
    <xdr:pic>
      <xdr:nvPicPr>
        <xdr:cNvPr id="124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6257926" y="23307675"/>
          <a:ext cx="11620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120</xdr:row>
      <xdr:rowOff>47625</xdr:rowOff>
    </xdr:from>
    <xdr:to>
      <xdr:col>5</xdr:col>
      <xdr:colOff>495300</xdr:colOff>
      <xdr:row>125</xdr:row>
      <xdr:rowOff>114300</xdr:rowOff>
    </xdr:to>
    <xdr:pic>
      <xdr:nvPicPr>
        <xdr:cNvPr id="125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6372225" y="24698325"/>
          <a:ext cx="10382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742950</xdr:colOff>
      <xdr:row>132</xdr:row>
      <xdr:rowOff>19050</xdr:rowOff>
    </xdr:from>
    <xdr:to>
      <xdr:col>7</xdr:col>
      <xdr:colOff>161925</xdr:colOff>
      <xdr:row>133</xdr:row>
      <xdr:rowOff>209550</xdr:rowOff>
    </xdr:to>
    <xdr:pic>
      <xdr:nvPicPr>
        <xdr:cNvPr id="126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6943725" y="27146250"/>
          <a:ext cx="19335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257175</xdr:colOff>
      <xdr:row>157</xdr:row>
      <xdr:rowOff>85725</xdr:rowOff>
    </xdr:from>
    <xdr:to>
      <xdr:col>5</xdr:col>
      <xdr:colOff>609600</xdr:colOff>
      <xdr:row>166</xdr:row>
      <xdr:rowOff>38100</xdr:rowOff>
    </xdr:to>
    <xdr:pic>
      <xdr:nvPicPr>
        <xdr:cNvPr id="127" name="Рисунок 1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6334125" y="32727900"/>
          <a:ext cx="1190625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590550</xdr:colOff>
      <xdr:row>157</xdr:row>
      <xdr:rowOff>66675</xdr:rowOff>
    </xdr:from>
    <xdr:to>
      <xdr:col>1</xdr:col>
      <xdr:colOff>1143000</xdr:colOff>
      <xdr:row>165</xdr:row>
      <xdr:rowOff>0</xdr:rowOff>
    </xdr:to>
    <xdr:pic>
      <xdr:nvPicPr>
        <xdr:cNvPr id="12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590550" y="32708850"/>
          <a:ext cx="139065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164</xdr:row>
      <xdr:rowOff>28575</xdr:rowOff>
    </xdr:from>
    <xdr:to>
      <xdr:col>1</xdr:col>
      <xdr:colOff>0</xdr:colOff>
      <xdr:row>166</xdr:row>
      <xdr:rowOff>142875</xdr:rowOff>
    </xdr:to>
    <xdr:pic>
      <xdr:nvPicPr>
        <xdr:cNvPr id="12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790575" y="15182850"/>
          <a:ext cx="7620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352424</xdr:colOff>
      <xdr:row>128</xdr:row>
      <xdr:rowOff>161925</xdr:rowOff>
    </xdr:from>
    <xdr:to>
      <xdr:col>1</xdr:col>
      <xdr:colOff>1028699</xdr:colOff>
      <xdr:row>133</xdr:row>
      <xdr:rowOff>95250</xdr:rowOff>
    </xdr:to>
    <xdr:pic>
      <xdr:nvPicPr>
        <xdr:cNvPr id="130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52424" y="26489025"/>
          <a:ext cx="15144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147</xdr:row>
      <xdr:rowOff>104775</xdr:rowOff>
    </xdr:from>
    <xdr:to>
      <xdr:col>3</xdr:col>
      <xdr:colOff>1323975</xdr:colOff>
      <xdr:row>152</xdr:row>
      <xdr:rowOff>114300</xdr:rowOff>
    </xdr:to>
    <xdr:pic>
      <xdr:nvPicPr>
        <xdr:cNvPr id="13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161925" y="30518100"/>
          <a:ext cx="57912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371474</xdr:colOff>
      <xdr:row>136</xdr:row>
      <xdr:rowOff>19050</xdr:rowOff>
    </xdr:from>
    <xdr:to>
      <xdr:col>5</xdr:col>
      <xdr:colOff>742949</xdr:colOff>
      <xdr:row>143</xdr:row>
      <xdr:rowOff>190500</xdr:rowOff>
    </xdr:to>
    <xdr:pic>
      <xdr:nvPicPr>
        <xdr:cNvPr id="132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1209674" y="28165425"/>
          <a:ext cx="6448425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200026</xdr:colOff>
      <xdr:row>169</xdr:row>
      <xdr:rowOff>114300</xdr:rowOff>
    </xdr:from>
    <xdr:to>
      <xdr:col>5</xdr:col>
      <xdr:colOff>742950</xdr:colOff>
      <xdr:row>178</xdr:row>
      <xdr:rowOff>0</xdr:rowOff>
    </xdr:to>
    <xdr:pic>
      <xdr:nvPicPr>
        <xdr:cNvPr id="133" name="Picture 177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6276976" y="35156775"/>
          <a:ext cx="1381124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169</xdr:row>
      <xdr:rowOff>161925</xdr:rowOff>
    </xdr:from>
    <xdr:to>
      <xdr:col>1</xdr:col>
      <xdr:colOff>1038225</xdr:colOff>
      <xdr:row>178</xdr:row>
      <xdr:rowOff>142875</xdr:rowOff>
    </xdr:to>
    <xdr:pic>
      <xdr:nvPicPr>
        <xdr:cNvPr id="134" name="Picture 178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304800" y="35204400"/>
          <a:ext cx="1571625" cy="178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438150</xdr:colOff>
      <xdr:row>0</xdr:row>
      <xdr:rowOff>171450</xdr:rowOff>
    </xdr:from>
    <xdr:to>
      <xdr:col>9</xdr:col>
      <xdr:colOff>392377</xdr:colOff>
      <xdr:row>4</xdr:row>
      <xdr:rowOff>6350</xdr:rowOff>
    </xdr:to>
    <xdr:pic>
      <xdr:nvPicPr>
        <xdr:cNvPr id="2" name="Изображение 19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9575" y="171450"/>
          <a:ext cx="3230827" cy="8636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26</xdr:row>
      <xdr:rowOff>133350</xdr:rowOff>
    </xdr:from>
    <xdr:to>
      <xdr:col>1</xdr:col>
      <xdr:colOff>930519</xdr:colOff>
      <xdr:row>26</xdr:row>
      <xdr:rowOff>742950</xdr:rowOff>
    </xdr:to>
    <xdr:pic>
      <xdr:nvPicPr>
        <xdr:cNvPr id="3" name="Рисунок 28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95425" y="7924800"/>
          <a:ext cx="797169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27</xdr:row>
      <xdr:rowOff>57150</xdr:rowOff>
    </xdr:from>
    <xdr:to>
      <xdr:col>2</xdr:col>
      <xdr:colOff>2198</xdr:colOff>
      <xdr:row>27</xdr:row>
      <xdr:rowOff>742950</xdr:rowOff>
    </xdr:to>
    <xdr:pic>
      <xdr:nvPicPr>
        <xdr:cNvPr id="4" name="Рисунок 29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09700" y="8648700"/>
          <a:ext cx="1002323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11</xdr:row>
      <xdr:rowOff>476249</xdr:rowOff>
    </xdr:from>
    <xdr:to>
      <xdr:col>1</xdr:col>
      <xdr:colOff>941614</xdr:colOff>
      <xdr:row>11</xdr:row>
      <xdr:rowOff>1190624</xdr:rowOff>
    </xdr:to>
    <xdr:pic>
      <xdr:nvPicPr>
        <xdr:cNvPr id="5" name="Picture 33" descr="Белый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19225" y="3190874"/>
          <a:ext cx="884464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14</xdr:row>
      <xdr:rowOff>95249</xdr:rowOff>
    </xdr:from>
    <xdr:to>
      <xdr:col>1</xdr:col>
      <xdr:colOff>838200</xdr:colOff>
      <xdr:row>16</xdr:row>
      <xdr:rowOff>64476</xdr:rowOff>
    </xdr:to>
    <xdr:pic>
      <xdr:nvPicPr>
        <xdr:cNvPr id="6" name="Picture 34" descr="Белый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476375" y="4343399"/>
          <a:ext cx="723900" cy="8074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18</xdr:row>
      <xdr:rowOff>104774</xdr:rowOff>
    </xdr:from>
    <xdr:to>
      <xdr:col>1</xdr:col>
      <xdr:colOff>923925</xdr:colOff>
      <xdr:row>20</xdr:row>
      <xdr:rowOff>108164</xdr:rowOff>
    </xdr:to>
    <xdr:pic>
      <xdr:nvPicPr>
        <xdr:cNvPr id="7" name="Picture 35" descr="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438275" y="5419724"/>
          <a:ext cx="847725" cy="6034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28</xdr:row>
      <xdr:rowOff>238124</xdr:rowOff>
    </xdr:from>
    <xdr:to>
      <xdr:col>2</xdr:col>
      <xdr:colOff>0</xdr:colOff>
      <xdr:row>28</xdr:row>
      <xdr:rowOff>591109</xdr:rowOff>
    </xdr:to>
    <xdr:pic>
      <xdr:nvPicPr>
        <xdr:cNvPr id="8" name="Рисунок 28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09700" y="9629774"/>
          <a:ext cx="1000125" cy="352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29</xdr:row>
      <xdr:rowOff>171449</xdr:rowOff>
    </xdr:from>
    <xdr:to>
      <xdr:col>1</xdr:col>
      <xdr:colOff>1033463</xdr:colOff>
      <xdr:row>30</xdr:row>
      <xdr:rowOff>95249</xdr:rowOff>
    </xdr:to>
    <xdr:pic>
      <xdr:nvPicPr>
        <xdr:cNvPr id="9" name="Рисунок 29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00175" y="10363199"/>
          <a:ext cx="995363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21</xdr:row>
      <xdr:rowOff>95249</xdr:rowOff>
    </xdr:from>
    <xdr:to>
      <xdr:col>1</xdr:col>
      <xdr:colOff>944839</xdr:colOff>
      <xdr:row>23</xdr:row>
      <xdr:rowOff>180974</xdr:rowOff>
    </xdr:to>
    <xdr:pic>
      <xdr:nvPicPr>
        <xdr:cNvPr id="10" name="Рисунок 26" descr="вертикальный сайдинг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390650" y="6210299"/>
          <a:ext cx="916264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76201</xdr:colOff>
      <xdr:row>31</xdr:row>
      <xdr:rowOff>76201</xdr:rowOff>
    </xdr:from>
    <xdr:to>
      <xdr:col>1</xdr:col>
      <xdr:colOff>990601</xdr:colOff>
      <xdr:row>31</xdr:row>
      <xdr:rowOff>354497</xdr:rowOff>
    </xdr:to>
    <xdr:pic>
      <xdr:nvPicPr>
        <xdr:cNvPr id="11" name="Рисунок 28" descr="r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438276" y="11268076"/>
          <a:ext cx="914400" cy="2782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457200</xdr:colOff>
      <xdr:row>12</xdr:row>
      <xdr:rowOff>238125</xdr:rowOff>
    </xdr:from>
    <xdr:to>
      <xdr:col>13</xdr:col>
      <xdr:colOff>685800</xdr:colOff>
      <xdr:row>12</xdr:row>
      <xdr:rowOff>0</xdr:rowOff>
    </xdr:to>
    <xdr:pic>
      <xdr:nvPicPr>
        <xdr:cNvPr id="35" name="Picture 23" descr="J-профиль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3404175" y="11010900"/>
          <a:ext cx="208597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485775</xdr:colOff>
      <xdr:row>27</xdr:row>
      <xdr:rowOff>266701</xdr:rowOff>
    </xdr:from>
    <xdr:to>
      <xdr:col>13</xdr:col>
      <xdr:colOff>1390651</xdr:colOff>
      <xdr:row>28</xdr:row>
      <xdr:rowOff>450455</xdr:rowOff>
    </xdr:to>
    <xdr:pic>
      <xdr:nvPicPr>
        <xdr:cNvPr id="36" name="Picture 24" descr="J-профиль (наличник)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1258550" y="8848726"/>
          <a:ext cx="904876" cy="9838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514350</xdr:colOff>
      <xdr:row>25</xdr:row>
      <xdr:rowOff>180975</xdr:rowOff>
    </xdr:from>
    <xdr:to>
      <xdr:col>13</xdr:col>
      <xdr:colOff>1331668</xdr:colOff>
      <xdr:row>26</xdr:row>
      <xdr:rowOff>638175</xdr:rowOff>
    </xdr:to>
    <xdr:pic>
      <xdr:nvPicPr>
        <xdr:cNvPr id="37" name="Picture 25" descr="J-фаска (ветровая доска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1287125" y="7762875"/>
          <a:ext cx="817318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695325</xdr:colOff>
      <xdr:row>18</xdr:row>
      <xdr:rowOff>400050</xdr:rowOff>
    </xdr:from>
    <xdr:to>
      <xdr:col>13</xdr:col>
      <xdr:colOff>695325</xdr:colOff>
      <xdr:row>20</xdr:row>
      <xdr:rowOff>0</xdr:rowOff>
    </xdr:to>
    <xdr:pic>
      <xdr:nvPicPr>
        <xdr:cNvPr id="38" name="Picture 26" descr="Внешний угол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3642300" y="17402175"/>
          <a:ext cx="15621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590550</xdr:colOff>
      <xdr:row>20</xdr:row>
      <xdr:rowOff>28576</xdr:rowOff>
    </xdr:from>
    <xdr:to>
      <xdr:col>13</xdr:col>
      <xdr:colOff>1146157</xdr:colOff>
      <xdr:row>21</xdr:row>
      <xdr:rowOff>381001</xdr:rowOff>
    </xdr:to>
    <xdr:pic>
      <xdr:nvPicPr>
        <xdr:cNvPr id="39" name="Picture 27" descr="Внутренний угол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1363325" y="6257926"/>
          <a:ext cx="555607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371475</xdr:colOff>
      <xdr:row>11</xdr:row>
      <xdr:rowOff>466726</xdr:rowOff>
    </xdr:from>
    <xdr:to>
      <xdr:col>13</xdr:col>
      <xdr:colOff>1165529</xdr:colOff>
      <xdr:row>11</xdr:row>
      <xdr:rowOff>1276350</xdr:rowOff>
    </xdr:to>
    <xdr:pic>
      <xdr:nvPicPr>
        <xdr:cNvPr id="40" name="Picture 28" descr="Н-профиль соединит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1144250" y="3181351"/>
          <a:ext cx="794054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457200</xdr:colOff>
      <xdr:row>29</xdr:row>
      <xdr:rowOff>428625</xdr:rowOff>
    </xdr:from>
    <xdr:to>
      <xdr:col>13</xdr:col>
      <xdr:colOff>1466850</xdr:colOff>
      <xdr:row>31</xdr:row>
      <xdr:rowOff>546389</xdr:rowOff>
    </xdr:to>
    <xdr:pic>
      <xdr:nvPicPr>
        <xdr:cNvPr id="41" name="Picture 29" descr="Околооконная  планка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1229975" y="10410825"/>
          <a:ext cx="1009650" cy="9178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476250</xdr:colOff>
      <xdr:row>14</xdr:row>
      <xdr:rowOff>152400</xdr:rowOff>
    </xdr:from>
    <xdr:to>
      <xdr:col>13</xdr:col>
      <xdr:colOff>1085850</xdr:colOff>
      <xdr:row>15</xdr:row>
      <xdr:rowOff>295275</xdr:rowOff>
    </xdr:to>
    <xdr:pic>
      <xdr:nvPicPr>
        <xdr:cNvPr id="42" name="Picture 30" descr="Планка финиш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 rot="326420">
          <a:off x="11249025" y="4400550"/>
          <a:ext cx="6096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714375</xdr:colOff>
      <xdr:row>16</xdr:row>
      <xdr:rowOff>152400</xdr:rowOff>
    </xdr:from>
    <xdr:to>
      <xdr:col>13</xdr:col>
      <xdr:colOff>714375</xdr:colOff>
      <xdr:row>18</xdr:row>
      <xdr:rowOff>0</xdr:rowOff>
    </xdr:to>
    <xdr:pic>
      <xdr:nvPicPr>
        <xdr:cNvPr id="43" name="Picture 31" descr="Стартовая планка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33661350" y="15259050"/>
          <a:ext cx="149542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295275</xdr:colOff>
      <xdr:row>33</xdr:row>
      <xdr:rowOff>95249</xdr:rowOff>
    </xdr:from>
    <xdr:to>
      <xdr:col>13</xdr:col>
      <xdr:colOff>1257300</xdr:colOff>
      <xdr:row>33</xdr:row>
      <xdr:rowOff>762000</xdr:rowOff>
    </xdr:to>
    <xdr:pic>
      <xdr:nvPicPr>
        <xdr:cNvPr id="44" name="Picture 24" descr="молдинг мал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1068050" y="11782424"/>
          <a:ext cx="962025" cy="666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447675</xdr:colOff>
      <xdr:row>23</xdr:row>
      <xdr:rowOff>0</xdr:rowOff>
    </xdr:from>
    <xdr:to>
      <xdr:col>13</xdr:col>
      <xdr:colOff>1485900</xdr:colOff>
      <xdr:row>24</xdr:row>
      <xdr:rowOff>295275</xdr:rowOff>
    </xdr:to>
    <xdr:pic>
      <xdr:nvPicPr>
        <xdr:cNvPr id="45" name="Рисунок 27" descr="окантовочная.jpe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1220450" y="7058025"/>
          <a:ext cx="10382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457201</xdr:colOff>
      <xdr:row>16</xdr:row>
      <xdr:rowOff>28575</xdr:rowOff>
    </xdr:from>
    <xdr:to>
      <xdr:col>13</xdr:col>
      <xdr:colOff>1028700</xdr:colOff>
      <xdr:row>17</xdr:row>
      <xdr:rowOff>214584</xdr:rowOff>
    </xdr:to>
    <xdr:pic>
      <xdr:nvPicPr>
        <xdr:cNvPr id="46" name="Picture 31" descr="Стартовая планка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 rot="233912">
          <a:off x="11229976" y="4848225"/>
          <a:ext cx="571499" cy="586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542925</xdr:colOff>
      <xdr:row>18</xdr:row>
      <xdr:rowOff>9526</xdr:rowOff>
    </xdr:from>
    <xdr:to>
      <xdr:col>13</xdr:col>
      <xdr:colOff>1181100</xdr:colOff>
      <xdr:row>19</xdr:row>
      <xdr:rowOff>381524</xdr:rowOff>
    </xdr:to>
    <xdr:pic>
      <xdr:nvPicPr>
        <xdr:cNvPr id="47" name="Picture 26" descr="Внешний угол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1315700" y="5495926"/>
          <a:ext cx="638175" cy="5720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35</xdr:row>
      <xdr:rowOff>142876</xdr:rowOff>
    </xdr:from>
    <xdr:to>
      <xdr:col>10</xdr:col>
      <xdr:colOff>600073</xdr:colOff>
      <xdr:row>44</xdr:row>
      <xdr:rowOff>567</xdr:rowOff>
    </xdr:to>
    <xdr:pic>
      <xdr:nvPicPr>
        <xdr:cNvPr id="61" name="Picture 6456" descr="1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04775" y="12963526"/>
          <a:ext cx="8239123" cy="16579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224966</xdr:colOff>
      <xdr:row>45</xdr:row>
      <xdr:rowOff>133351</xdr:rowOff>
    </xdr:from>
    <xdr:to>
      <xdr:col>8</xdr:col>
      <xdr:colOff>1095375</xdr:colOff>
      <xdr:row>52</xdr:row>
      <xdr:rowOff>152400</xdr:rowOff>
    </xdr:to>
    <xdr:pic>
      <xdr:nvPicPr>
        <xdr:cNvPr id="62" name="Picture 6454" descr="1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24966" y="14954251"/>
          <a:ext cx="6309184" cy="1419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11</xdr:row>
      <xdr:rowOff>114300</xdr:rowOff>
    </xdr:from>
    <xdr:to>
      <xdr:col>0</xdr:col>
      <xdr:colOff>1476375</xdr:colOff>
      <xdr:row>11</xdr:row>
      <xdr:rowOff>1057741</xdr:rowOff>
    </xdr:to>
    <xdr:pic>
      <xdr:nvPicPr>
        <xdr:cNvPr id="5" name="Picture 56" descr="V_dl4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1938" b="1938"/>
        <a:stretch>
          <a:fillRect/>
        </a:stretch>
      </xdr:blipFill>
      <xdr:spPr bwMode="auto">
        <a:xfrm>
          <a:off x="190500" y="3876675"/>
          <a:ext cx="1285875" cy="9434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14</xdr:row>
      <xdr:rowOff>133349</xdr:rowOff>
    </xdr:from>
    <xdr:to>
      <xdr:col>0</xdr:col>
      <xdr:colOff>1238250</xdr:colOff>
      <xdr:row>14</xdr:row>
      <xdr:rowOff>714375</xdr:rowOff>
    </xdr:to>
    <xdr:pic>
      <xdr:nvPicPr>
        <xdr:cNvPr id="6" name="Picture 63" descr="NU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t="7362" b="7362"/>
        <a:stretch>
          <a:fillRect/>
        </a:stretch>
      </xdr:blipFill>
      <xdr:spPr bwMode="auto">
        <a:xfrm>
          <a:off x="361950" y="6762749"/>
          <a:ext cx="876300" cy="581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285751</xdr:colOff>
      <xdr:row>15</xdr:row>
      <xdr:rowOff>47625</xdr:rowOff>
    </xdr:from>
    <xdr:to>
      <xdr:col>0</xdr:col>
      <xdr:colOff>1160146</xdr:colOff>
      <xdr:row>15</xdr:row>
      <xdr:rowOff>647700</xdr:rowOff>
    </xdr:to>
    <xdr:pic>
      <xdr:nvPicPr>
        <xdr:cNvPr id="7" name="Picture 64" descr="VU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t="2304" b="2304"/>
        <a:stretch>
          <a:fillRect/>
        </a:stretch>
      </xdr:blipFill>
      <xdr:spPr bwMode="auto">
        <a:xfrm>
          <a:off x="285751" y="7324725"/>
          <a:ext cx="87439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190499</xdr:colOff>
      <xdr:row>16</xdr:row>
      <xdr:rowOff>38099</xdr:rowOff>
    </xdr:from>
    <xdr:to>
      <xdr:col>0</xdr:col>
      <xdr:colOff>1133474</xdr:colOff>
      <xdr:row>16</xdr:row>
      <xdr:rowOff>600074</xdr:rowOff>
    </xdr:to>
    <xdr:pic>
      <xdr:nvPicPr>
        <xdr:cNvPr id="8" name="Picture 65" descr="Start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t="6999" b="10498"/>
        <a:stretch>
          <a:fillRect/>
        </a:stretch>
      </xdr:blipFill>
      <xdr:spPr bwMode="auto">
        <a:xfrm>
          <a:off x="190499" y="8105774"/>
          <a:ext cx="9429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17</xdr:row>
      <xdr:rowOff>95250</xdr:rowOff>
    </xdr:from>
    <xdr:to>
      <xdr:col>0</xdr:col>
      <xdr:colOff>1143000</xdr:colOff>
      <xdr:row>17</xdr:row>
      <xdr:rowOff>590550</xdr:rowOff>
    </xdr:to>
    <xdr:pic>
      <xdr:nvPicPr>
        <xdr:cNvPr id="9" name="Picture 67" descr="Fin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t="11198" b="11198"/>
        <a:stretch>
          <a:fillRect/>
        </a:stretch>
      </xdr:blipFill>
      <xdr:spPr bwMode="auto">
        <a:xfrm>
          <a:off x="247650" y="8943975"/>
          <a:ext cx="8953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285749</xdr:colOff>
      <xdr:row>18</xdr:row>
      <xdr:rowOff>57150</xdr:rowOff>
    </xdr:from>
    <xdr:to>
      <xdr:col>0</xdr:col>
      <xdr:colOff>1205592</xdr:colOff>
      <xdr:row>18</xdr:row>
      <xdr:rowOff>552450</xdr:rowOff>
    </xdr:to>
    <xdr:pic>
      <xdr:nvPicPr>
        <xdr:cNvPr id="10" name="Picture 68" descr="J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 t="6631" b="13261"/>
        <a:stretch>
          <a:fillRect/>
        </a:stretch>
      </xdr:blipFill>
      <xdr:spPr bwMode="auto">
        <a:xfrm>
          <a:off x="285749" y="9582150"/>
          <a:ext cx="919843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257176</xdr:colOff>
      <xdr:row>20</xdr:row>
      <xdr:rowOff>161925</xdr:rowOff>
    </xdr:from>
    <xdr:to>
      <xdr:col>0</xdr:col>
      <xdr:colOff>1200150</xdr:colOff>
      <xdr:row>20</xdr:row>
      <xdr:rowOff>638175</xdr:rowOff>
    </xdr:to>
    <xdr:pic>
      <xdr:nvPicPr>
        <xdr:cNvPr id="11" name="Picture 69" descr="J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 t="6631" b="13261"/>
        <a:stretch>
          <a:fillRect/>
        </a:stretch>
      </xdr:blipFill>
      <xdr:spPr bwMode="auto">
        <a:xfrm>
          <a:off x="257176" y="10963275"/>
          <a:ext cx="942974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22</xdr:row>
      <xdr:rowOff>133349</xdr:rowOff>
    </xdr:from>
    <xdr:to>
      <xdr:col>0</xdr:col>
      <xdr:colOff>1314450</xdr:colOff>
      <xdr:row>22</xdr:row>
      <xdr:rowOff>639657</xdr:rowOff>
    </xdr:to>
    <xdr:pic>
      <xdr:nvPicPr>
        <xdr:cNvPr id="12" name="Picture 71" descr="F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 t="11935" b="11935"/>
        <a:stretch>
          <a:fillRect/>
        </a:stretch>
      </xdr:blipFill>
      <xdr:spPr bwMode="auto">
        <a:xfrm>
          <a:off x="323850" y="12506324"/>
          <a:ext cx="990600" cy="506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23</xdr:row>
      <xdr:rowOff>57148</xdr:rowOff>
    </xdr:from>
    <xdr:to>
      <xdr:col>0</xdr:col>
      <xdr:colOff>1228725</xdr:colOff>
      <xdr:row>23</xdr:row>
      <xdr:rowOff>569041</xdr:rowOff>
    </xdr:to>
    <xdr:pic>
      <xdr:nvPicPr>
        <xdr:cNvPr id="13" name="Picture 72" descr="Moldin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 t="3741" b="7484"/>
        <a:stretch>
          <a:fillRect/>
        </a:stretch>
      </xdr:blipFill>
      <xdr:spPr bwMode="auto">
        <a:xfrm>
          <a:off x="295275" y="13096873"/>
          <a:ext cx="933450" cy="511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24</xdr:row>
      <xdr:rowOff>57150</xdr:rowOff>
    </xdr:from>
    <xdr:to>
      <xdr:col>0</xdr:col>
      <xdr:colOff>1318260</xdr:colOff>
      <xdr:row>24</xdr:row>
      <xdr:rowOff>552450</xdr:rowOff>
    </xdr:to>
    <xdr:pic>
      <xdr:nvPicPr>
        <xdr:cNvPr id="14" name="Picture 73" descr="Fascia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 t="6371" b="8493"/>
        <a:stretch>
          <a:fillRect/>
        </a:stretch>
      </xdr:blipFill>
      <xdr:spPr bwMode="auto">
        <a:xfrm>
          <a:off x="228600" y="13735050"/>
          <a:ext cx="108966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333374</xdr:colOff>
      <xdr:row>25</xdr:row>
      <xdr:rowOff>66675</xdr:rowOff>
    </xdr:from>
    <xdr:to>
      <xdr:col>0</xdr:col>
      <xdr:colOff>1181100</xdr:colOff>
      <xdr:row>25</xdr:row>
      <xdr:rowOff>670535</xdr:rowOff>
    </xdr:to>
    <xdr:pic>
      <xdr:nvPicPr>
        <xdr:cNvPr id="15" name="Picture 74" descr="H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 t="5438" b="8157"/>
        <a:stretch>
          <a:fillRect/>
        </a:stretch>
      </xdr:blipFill>
      <xdr:spPr bwMode="auto">
        <a:xfrm>
          <a:off x="333374" y="14392275"/>
          <a:ext cx="847726" cy="603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333374</xdr:colOff>
      <xdr:row>26</xdr:row>
      <xdr:rowOff>76199</xdr:rowOff>
    </xdr:from>
    <xdr:to>
      <xdr:col>0</xdr:col>
      <xdr:colOff>1228725</xdr:colOff>
      <xdr:row>26</xdr:row>
      <xdr:rowOff>608876</xdr:rowOff>
    </xdr:to>
    <xdr:pic>
      <xdr:nvPicPr>
        <xdr:cNvPr id="16" name="Picture 75" descr="Sliv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 t="9370" b="12494"/>
        <a:stretch>
          <a:fillRect/>
        </a:stretch>
      </xdr:blipFill>
      <xdr:spPr bwMode="auto">
        <a:xfrm>
          <a:off x="333374" y="15097124"/>
          <a:ext cx="895351" cy="5326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95249</xdr:colOff>
      <xdr:row>21</xdr:row>
      <xdr:rowOff>123824</xdr:rowOff>
    </xdr:from>
    <xdr:to>
      <xdr:col>0</xdr:col>
      <xdr:colOff>1430113</xdr:colOff>
      <xdr:row>21</xdr:row>
      <xdr:rowOff>552450</xdr:rowOff>
    </xdr:to>
    <xdr:pic>
      <xdr:nvPicPr>
        <xdr:cNvPr id="17" name="Picture 83" descr="J_Wide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 t="5212" b="13033"/>
        <a:stretch>
          <a:fillRect/>
        </a:stretch>
      </xdr:blipFill>
      <xdr:spPr bwMode="auto">
        <a:xfrm>
          <a:off x="95249" y="11706224"/>
          <a:ext cx="1334864" cy="428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142874</xdr:colOff>
      <xdr:row>12</xdr:row>
      <xdr:rowOff>66674</xdr:rowOff>
    </xdr:from>
    <xdr:to>
      <xdr:col>0</xdr:col>
      <xdr:colOff>1487170</xdr:colOff>
      <xdr:row>12</xdr:row>
      <xdr:rowOff>761999</xdr:rowOff>
    </xdr:to>
    <xdr:pic>
      <xdr:nvPicPr>
        <xdr:cNvPr id="18" name="Picture 87" descr="Soffit_vent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 t="14230" b="14230"/>
        <a:stretch>
          <a:fillRect/>
        </a:stretch>
      </xdr:blipFill>
      <xdr:spPr bwMode="auto">
        <a:xfrm>
          <a:off x="142874" y="5000624"/>
          <a:ext cx="1344296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13</xdr:row>
      <xdr:rowOff>38099</xdr:rowOff>
    </xdr:from>
    <xdr:to>
      <xdr:col>0</xdr:col>
      <xdr:colOff>1457325</xdr:colOff>
      <xdr:row>13</xdr:row>
      <xdr:rowOff>700941</xdr:rowOff>
    </xdr:to>
    <xdr:pic>
      <xdr:nvPicPr>
        <xdr:cNvPr id="19" name="Picture 91" descr="Soffit_vent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 t="14230" b="14230"/>
        <a:stretch>
          <a:fillRect/>
        </a:stretch>
      </xdr:blipFill>
      <xdr:spPr bwMode="auto">
        <a:xfrm>
          <a:off x="142875" y="5791199"/>
          <a:ext cx="1314450" cy="662842"/>
        </a:xfrm>
        <a:prstGeom prst="rect">
          <a:avLst/>
        </a:prstGeom>
        <a:solidFill>
          <a:srgbClr val="6A2813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304799</xdr:colOff>
      <xdr:row>19</xdr:row>
      <xdr:rowOff>65912</xdr:rowOff>
    </xdr:from>
    <xdr:to>
      <xdr:col>0</xdr:col>
      <xdr:colOff>1190625</xdr:colOff>
      <xdr:row>19</xdr:row>
      <xdr:rowOff>561975</xdr:rowOff>
    </xdr:to>
    <xdr:pic>
      <xdr:nvPicPr>
        <xdr:cNvPr id="20" name="Picture 97" descr="J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 t="6631" b="13261"/>
        <a:stretch>
          <a:fillRect/>
        </a:stretch>
      </xdr:blipFill>
      <xdr:spPr bwMode="auto">
        <a:xfrm>
          <a:off x="304799" y="10229087"/>
          <a:ext cx="885826" cy="4960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10</xdr:row>
      <xdr:rowOff>9524</xdr:rowOff>
    </xdr:from>
    <xdr:to>
      <xdr:col>6</xdr:col>
      <xdr:colOff>12699</xdr:colOff>
      <xdr:row>10</xdr:row>
      <xdr:rowOff>876300</xdr:rowOff>
    </xdr:to>
    <xdr:pic>
      <xdr:nvPicPr>
        <xdr:cNvPr id="21" name="Picture 4" descr="logo_varitek+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050" y="2886074"/>
          <a:ext cx="6156324" cy="8667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223837</xdr:colOff>
      <xdr:row>31</xdr:row>
      <xdr:rowOff>171449</xdr:rowOff>
    </xdr:from>
    <xdr:to>
      <xdr:col>4</xdr:col>
      <xdr:colOff>847725</xdr:colOff>
      <xdr:row>42</xdr:row>
      <xdr:rowOff>19049</xdr:rowOff>
    </xdr:to>
    <xdr:pic>
      <xdr:nvPicPr>
        <xdr:cNvPr id="22" name="Рисунок 21" descr="image_20.gif"/>
        <xdr:cNvPicPr>
          <a:picLocks noChangeAspect="1"/>
        </xdr:cNvPicPr>
      </xdr:nvPicPr>
      <xdr:blipFill>
        <a:blip xmlns:r="http://schemas.openxmlformats.org/officeDocument/2006/relationships" r:embed="rId15">
          <a:lum/>
        </a:blip>
        <a:stretch>
          <a:fillRect/>
        </a:stretch>
      </xdr:blipFill>
      <xdr:spPr>
        <a:xfrm>
          <a:off x="223837" y="17144999"/>
          <a:ext cx="5205413" cy="2047875"/>
        </a:xfrm>
        <a:prstGeom prst="rect">
          <a:avLst/>
        </a:prstGeom>
      </xdr:spPr>
    </xdr:pic>
    <xdr:clientData/>
  </xdr:twoCellAnchor>
  <xdr:twoCellAnchor editAs="oneCell">
    <xdr:from>
      <xdr:col>2</xdr:col>
      <xdr:colOff>1057275</xdr:colOff>
      <xdr:row>1</xdr:row>
      <xdr:rowOff>95250</xdr:rowOff>
    </xdr:from>
    <xdr:to>
      <xdr:col>7</xdr:col>
      <xdr:colOff>506677</xdr:colOff>
      <xdr:row>3</xdr:row>
      <xdr:rowOff>215900</xdr:rowOff>
    </xdr:to>
    <xdr:pic>
      <xdr:nvPicPr>
        <xdr:cNvPr id="23" name="Изображение 19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467100" y="352425"/>
          <a:ext cx="4164277" cy="63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81"/>
  <sheetViews>
    <sheetView tabSelected="1" workbookViewId="0">
      <selection activeCell="F6" sqref="F6"/>
    </sheetView>
  </sheetViews>
  <sheetFormatPr defaultColWidth="11" defaultRowHeight="15.75"/>
  <cols>
    <col min="2" max="2" width="19.25" customWidth="1"/>
    <col min="3" max="3" width="30.5" customWidth="1"/>
    <col min="4" max="4" width="19" customWidth="1"/>
  </cols>
  <sheetData>
    <row r="1" spans="1:8" ht="20.25">
      <c r="A1" s="1" t="s">
        <v>0</v>
      </c>
      <c r="B1" s="1"/>
    </row>
    <row r="2" spans="1:8" ht="20.25">
      <c r="A2" s="1" t="s">
        <v>1</v>
      </c>
      <c r="B2" s="1"/>
    </row>
    <row r="3" spans="1:8" ht="20.25">
      <c r="A3" s="1" t="s">
        <v>2</v>
      </c>
      <c r="B3" s="1"/>
    </row>
    <row r="4" spans="1:8" ht="20.25">
      <c r="A4" s="1" t="s">
        <v>3</v>
      </c>
      <c r="B4" s="1"/>
    </row>
    <row r="5" spans="1:8" ht="20.25">
      <c r="A5" s="1" t="s">
        <v>4</v>
      </c>
      <c r="B5" s="1"/>
    </row>
    <row r="6" spans="1:8" ht="20.25">
      <c r="A6" s="1"/>
      <c r="B6" s="1"/>
    </row>
    <row r="7" spans="1:8">
      <c r="A7" s="82" t="s">
        <v>52</v>
      </c>
      <c r="B7" s="81"/>
      <c r="C7" s="81"/>
      <c r="D7" s="81"/>
      <c r="E7" s="81"/>
      <c r="F7" s="81"/>
      <c r="G7" s="81"/>
      <c r="H7" s="81"/>
    </row>
    <row r="8" spans="1:8">
      <c r="A8" s="81"/>
      <c r="B8" s="81"/>
      <c r="C8" s="81"/>
      <c r="D8" s="81"/>
      <c r="E8" s="81"/>
      <c r="F8" s="81"/>
      <c r="G8" s="81"/>
      <c r="H8" s="81"/>
    </row>
    <row r="9" spans="1:8">
      <c r="A9" s="85"/>
      <c r="B9" s="85"/>
      <c r="C9" s="85"/>
      <c r="D9" s="85"/>
      <c r="E9" s="85"/>
      <c r="F9" s="85"/>
      <c r="G9" s="85"/>
      <c r="H9" s="85"/>
    </row>
    <row r="10" spans="1:8">
      <c r="A10" s="85"/>
      <c r="B10" s="85"/>
      <c r="C10" s="85"/>
      <c r="D10" s="85"/>
      <c r="E10" s="85"/>
      <c r="F10" s="85"/>
      <c r="G10" s="85"/>
      <c r="H10" s="85"/>
    </row>
    <row r="12" spans="1:8">
      <c r="A12" s="2" t="s">
        <v>5</v>
      </c>
      <c r="B12" s="3"/>
      <c r="C12" s="3"/>
      <c r="D12" s="3"/>
      <c r="E12" s="3"/>
      <c r="F12" s="3"/>
      <c r="G12" s="3"/>
      <c r="H12" s="4"/>
    </row>
    <row r="13" spans="1:8">
      <c r="A13" s="5" t="s">
        <v>6</v>
      </c>
      <c r="B13" s="6"/>
      <c r="C13" s="5" t="s">
        <v>7</v>
      </c>
      <c r="D13" s="6"/>
      <c r="E13" s="7" t="s">
        <v>8</v>
      </c>
      <c r="F13" s="8"/>
      <c r="G13" s="8"/>
      <c r="H13" s="9"/>
    </row>
    <row r="14" spans="1:8">
      <c r="A14" s="10"/>
      <c r="B14" s="11"/>
      <c r="C14" s="12"/>
      <c r="D14" s="13"/>
      <c r="E14" s="14" t="s">
        <v>9</v>
      </c>
      <c r="F14" s="15"/>
      <c r="G14" s="14" t="s">
        <v>10</v>
      </c>
      <c r="H14" s="15"/>
    </row>
    <row r="15" spans="1:8">
      <c r="A15" s="16" t="s">
        <v>11</v>
      </c>
      <c r="B15" s="17"/>
      <c r="C15" s="18" t="s">
        <v>12</v>
      </c>
      <c r="D15" s="19" t="s">
        <v>13</v>
      </c>
      <c r="E15" s="20" t="s">
        <v>14</v>
      </c>
      <c r="F15" s="21"/>
      <c r="G15" s="21"/>
      <c r="H15" s="22"/>
    </row>
    <row r="16" spans="1:8">
      <c r="A16" s="16"/>
      <c r="B16" s="17"/>
      <c r="C16" s="18" t="s">
        <v>15</v>
      </c>
      <c r="D16" s="19" t="s">
        <v>16</v>
      </c>
      <c r="E16" s="23">
        <v>379</v>
      </c>
      <c r="F16" s="24"/>
      <c r="G16" s="23">
        <v>448</v>
      </c>
      <c r="H16" s="25"/>
    </row>
    <row r="17" spans="1:8">
      <c r="A17" s="16"/>
      <c r="B17" s="17"/>
      <c r="C17" s="18" t="s">
        <v>17</v>
      </c>
      <c r="D17" s="19" t="s">
        <v>18</v>
      </c>
      <c r="E17" s="26"/>
      <c r="F17" s="27"/>
      <c r="G17" s="26"/>
      <c r="H17" s="28"/>
    </row>
    <row r="18" spans="1:8">
      <c r="A18" s="16"/>
      <c r="B18" s="17"/>
      <c r="C18" s="18" t="s">
        <v>19</v>
      </c>
      <c r="D18" s="19" t="s">
        <v>20</v>
      </c>
      <c r="E18" s="29" t="s">
        <v>21</v>
      </c>
      <c r="F18" s="30"/>
      <c r="G18" s="30"/>
      <c r="H18" s="31"/>
    </row>
    <row r="19" spans="1:8">
      <c r="A19" s="16"/>
      <c r="B19" s="17"/>
      <c r="C19" s="18" t="s">
        <v>22</v>
      </c>
      <c r="D19" s="19" t="s">
        <v>23</v>
      </c>
      <c r="E19" s="32">
        <v>386</v>
      </c>
      <c r="F19" s="33"/>
      <c r="G19" s="32">
        <v>456</v>
      </c>
      <c r="H19" s="34"/>
    </row>
    <row r="20" spans="1:8">
      <c r="A20" s="35"/>
      <c r="B20" s="36"/>
      <c r="C20" s="18" t="s">
        <v>24</v>
      </c>
      <c r="D20" s="19" t="s">
        <v>25</v>
      </c>
      <c r="E20" s="37"/>
      <c r="F20" s="38"/>
      <c r="G20" s="37"/>
      <c r="H20" s="39"/>
    </row>
    <row r="21" spans="1:8">
      <c r="A21" s="40" t="s">
        <v>26</v>
      </c>
      <c r="B21" s="41"/>
      <c r="C21" s="41"/>
      <c r="D21" s="41"/>
      <c r="E21" s="41"/>
      <c r="F21" s="41"/>
      <c r="G21" s="41"/>
      <c r="H21" s="42"/>
    </row>
    <row r="22" spans="1:8">
      <c r="A22" s="43" t="s">
        <v>27</v>
      </c>
      <c r="B22" s="44"/>
      <c r="C22" s="44"/>
      <c r="D22" s="44"/>
      <c r="E22" s="44"/>
      <c r="F22" s="44"/>
      <c r="G22" s="44"/>
      <c r="H22" s="45"/>
    </row>
    <row r="23" spans="1:8">
      <c r="A23" s="46"/>
      <c r="B23" s="47"/>
      <c r="C23" s="47"/>
      <c r="D23" s="47"/>
      <c r="E23" s="47"/>
      <c r="F23" s="47"/>
      <c r="G23" s="47"/>
      <c r="H23" s="48"/>
    </row>
    <row r="24" spans="1:8">
      <c r="A24" s="49" t="s">
        <v>28</v>
      </c>
      <c r="B24" s="50"/>
      <c r="C24" s="49"/>
      <c r="D24" s="51"/>
      <c r="E24" s="51"/>
      <c r="F24" s="51"/>
      <c r="G24" s="51"/>
      <c r="H24" s="50"/>
    </row>
    <row r="25" spans="1:8">
      <c r="A25" s="52"/>
      <c r="B25" s="53"/>
      <c r="C25" s="52"/>
      <c r="D25" s="54"/>
      <c r="E25" s="54"/>
      <c r="F25" s="54"/>
      <c r="G25" s="54"/>
      <c r="H25" s="53"/>
    </row>
    <row r="26" spans="1:8">
      <c r="A26" s="52"/>
      <c r="B26" s="53"/>
      <c r="C26" s="52"/>
      <c r="D26" s="54"/>
      <c r="E26" s="54"/>
      <c r="F26" s="54"/>
      <c r="G26" s="54"/>
      <c r="H26" s="53"/>
    </row>
    <row r="27" spans="1:8">
      <c r="A27" s="52"/>
      <c r="B27" s="53"/>
      <c r="C27" s="52"/>
      <c r="D27" s="54"/>
      <c r="E27" s="54"/>
      <c r="F27" s="54"/>
      <c r="G27" s="54"/>
      <c r="H27" s="53"/>
    </row>
    <row r="28" spans="1:8">
      <c r="A28" s="52"/>
      <c r="B28" s="53"/>
      <c r="C28" s="52"/>
      <c r="D28" s="54"/>
      <c r="E28" s="54"/>
      <c r="F28" s="54"/>
      <c r="G28" s="54"/>
      <c r="H28" s="53"/>
    </row>
    <row r="29" spans="1:8">
      <c r="A29" s="52"/>
      <c r="B29" s="53"/>
      <c r="C29" s="52"/>
      <c r="D29" s="54"/>
      <c r="E29" s="54"/>
      <c r="F29" s="54"/>
      <c r="G29" s="54"/>
      <c r="H29" s="53"/>
    </row>
    <row r="30" spans="1:8">
      <c r="A30" s="55"/>
      <c r="B30" s="56"/>
      <c r="C30" s="55"/>
      <c r="D30" s="57"/>
      <c r="E30" s="57"/>
      <c r="F30" s="57"/>
      <c r="G30" s="57"/>
      <c r="H30" s="56"/>
    </row>
    <row r="31" spans="1:8">
      <c r="A31" s="58"/>
      <c r="B31" s="58"/>
      <c r="C31" s="58"/>
      <c r="D31" s="58"/>
      <c r="E31" s="58"/>
      <c r="F31" s="58"/>
      <c r="G31" s="58"/>
      <c r="H31" s="58"/>
    </row>
    <row r="32" spans="1:8">
      <c r="A32" s="2" t="s">
        <v>29</v>
      </c>
      <c r="B32" s="3"/>
      <c r="C32" s="3"/>
      <c r="D32" s="3"/>
      <c r="E32" s="3"/>
      <c r="F32" s="3"/>
      <c r="G32" s="3"/>
      <c r="H32" s="4"/>
    </row>
    <row r="33" spans="1:8">
      <c r="A33" s="59" t="s">
        <v>30</v>
      </c>
      <c r="B33" s="60"/>
      <c r="C33" s="61" t="s">
        <v>31</v>
      </c>
      <c r="D33" s="61" t="s">
        <v>8</v>
      </c>
      <c r="E33" s="59" t="s">
        <v>30</v>
      </c>
      <c r="F33" s="60"/>
      <c r="G33" s="61" t="s">
        <v>31</v>
      </c>
      <c r="H33" s="61" t="s">
        <v>8</v>
      </c>
    </row>
    <row r="34" spans="1:8" ht="18.75">
      <c r="A34" s="62" t="s">
        <v>32</v>
      </c>
      <c r="B34" s="63"/>
      <c r="C34" s="63"/>
      <c r="D34" s="64"/>
      <c r="E34" s="62" t="s">
        <v>33</v>
      </c>
      <c r="F34" s="63"/>
      <c r="G34" s="63"/>
      <c r="H34" s="64"/>
    </row>
    <row r="35" spans="1:8">
      <c r="A35" s="65"/>
      <c r="B35" s="66"/>
      <c r="C35" s="67" t="s">
        <v>13</v>
      </c>
      <c r="D35" s="68">
        <v>292</v>
      </c>
      <c r="E35" s="65"/>
      <c r="F35" s="66"/>
      <c r="G35" s="67" t="s">
        <v>13</v>
      </c>
      <c r="H35" s="68">
        <v>353</v>
      </c>
    </row>
    <row r="36" spans="1:8">
      <c r="A36" s="69"/>
      <c r="B36" s="70"/>
      <c r="C36" s="71"/>
      <c r="D36" s="72"/>
      <c r="E36" s="69"/>
      <c r="F36" s="70"/>
      <c r="G36" s="71"/>
      <c r="H36" s="72"/>
    </row>
    <row r="37" spans="1:8">
      <c r="A37" s="69"/>
      <c r="B37" s="70"/>
      <c r="C37" s="71"/>
      <c r="D37" s="72"/>
      <c r="E37" s="69"/>
      <c r="F37" s="70"/>
      <c r="G37" s="71"/>
      <c r="H37" s="72"/>
    </row>
    <row r="38" spans="1:8">
      <c r="A38" s="69"/>
      <c r="B38" s="70"/>
      <c r="C38" s="71"/>
      <c r="D38" s="72"/>
      <c r="E38" s="69"/>
      <c r="F38" s="70"/>
      <c r="G38" s="71"/>
      <c r="H38" s="72"/>
    </row>
    <row r="39" spans="1:8">
      <c r="A39" s="69"/>
      <c r="B39" s="70"/>
      <c r="C39" s="71"/>
      <c r="D39" s="72"/>
      <c r="E39" s="69"/>
      <c r="F39" s="70"/>
      <c r="G39" s="71"/>
      <c r="H39" s="72"/>
    </row>
    <row r="40" spans="1:8">
      <c r="A40" s="73"/>
      <c r="B40" s="74"/>
      <c r="C40" s="75"/>
      <c r="D40" s="76"/>
      <c r="E40" s="73"/>
      <c r="F40" s="74"/>
      <c r="G40" s="75"/>
      <c r="H40" s="76"/>
    </row>
    <row r="41" spans="1:8" ht="18.75">
      <c r="A41" s="62" t="s">
        <v>34</v>
      </c>
      <c r="B41" s="63"/>
      <c r="C41" s="63"/>
      <c r="D41" s="64"/>
      <c r="E41" s="62" t="s">
        <v>35</v>
      </c>
      <c r="F41" s="63"/>
      <c r="G41" s="63"/>
      <c r="H41" s="64"/>
    </row>
    <row r="42" spans="1:8">
      <c r="A42" s="65"/>
      <c r="B42" s="66"/>
      <c r="C42" s="67" t="s">
        <v>13</v>
      </c>
      <c r="D42" s="68">
        <v>331</v>
      </c>
      <c r="E42" s="65"/>
      <c r="F42" s="66"/>
      <c r="G42" s="67" t="s">
        <v>36</v>
      </c>
      <c r="H42" s="68">
        <v>990</v>
      </c>
    </row>
    <row r="43" spans="1:8">
      <c r="A43" s="69"/>
      <c r="B43" s="70"/>
      <c r="C43" s="71"/>
      <c r="D43" s="72"/>
      <c r="E43" s="69"/>
      <c r="F43" s="70"/>
      <c r="G43" s="71"/>
      <c r="H43" s="72"/>
    </row>
    <row r="44" spans="1:8">
      <c r="A44" s="69"/>
      <c r="B44" s="70"/>
      <c r="C44" s="71"/>
      <c r="D44" s="72"/>
      <c r="E44" s="69"/>
      <c r="F44" s="70"/>
      <c r="G44" s="71"/>
      <c r="H44" s="72"/>
    </row>
    <row r="45" spans="1:8">
      <c r="A45" s="69"/>
      <c r="B45" s="70"/>
      <c r="C45" s="71"/>
      <c r="D45" s="72"/>
      <c r="E45" s="69"/>
      <c r="F45" s="70"/>
      <c r="G45" s="71"/>
      <c r="H45" s="72"/>
    </row>
    <row r="46" spans="1:8">
      <c r="A46" s="69"/>
      <c r="B46" s="70"/>
      <c r="C46" s="71"/>
      <c r="D46" s="72"/>
      <c r="E46" s="69"/>
      <c r="F46" s="70"/>
      <c r="G46" s="71"/>
      <c r="H46" s="72"/>
    </row>
    <row r="47" spans="1:8">
      <c r="A47" s="73"/>
      <c r="B47" s="74"/>
      <c r="C47" s="75"/>
      <c r="D47" s="76"/>
      <c r="E47" s="73"/>
      <c r="F47" s="74"/>
      <c r="G47" s="75"/>
      <c r="H47" s="76"/>
    </row>
    <row r="48" spans="1:8" ht="18.75">
      <c r="A48" s="62" t="s">
        <v>37</v>
      </c>
      <c r="B48" s="63"/>
      <c r="C48" s="63"/>
      <c r="D48" s="64"/>
      <c r="E48" s="62" t="s">
        <v>38</v>
      </c>
      <c r="F48" s="63"/>
      <c r="G48" s="63"/>
      <c r="H48" s="64"/>
    </row>
    <row r="49" spans="1:8">
      <c r="A49" s="65"/>
      <c r="B49" s="66"/>
      <c r="C49" s="67" t="s">
        <v>39</v>
      </c>
      <c r="D49" s="68">
        <v>2511</v>
      </c>
      <c r="E49" s="65"/>
      <c r="F49" s="66"/>
      <c r="G49" s="67" t="s">
        <v>36</v>
      </c>
      <c r="H49" s="68">
        <v>730</v>
      </c>
    </row>
    <row r="50" spans="1:8">
      <c r="A50" s="69"/>
      <c r="B50" s="70"/>
      <c r="C50" s="71"/>
      <c r="D50" s="72"/>
      <c r="E50" s="69"/>
      <c r="F50" s="70"/>
      <c r="G50" s="71"/>
      <c r="H50" s="72"/>
    </row>
    <row r="51" spans="1:8">
      <c r="A51" s="69"/>
      <c r="B51" s="70"/>
      <c r="C51" s="71"/>
      <c r="D51" s="72"/>
      <c r="E51" s="69"/>
      <c r="F51" s="70"/>
      <c r="G51" s="71"/>
      <c r="H51" s="72"/>
    </row>
    <row r="52" spans="1:8">
      <c r="A52" s="69"/>
      <c r="B52" s="70"/>
      <c r="C52" s="71"/>
      <c r="D52" s="72"/>
      <c r="E52" s="69"/>
      <c r="F52" s="70"/>
      <c r="G52" s="71"/>
      <c r="H52" s="72"/>
    </row>
    <row r="53" spans="1:8">
      <c r="A53" s="69"/>
      <c r="B53" s="70"/>
      <c r="C53" s="71"/>
      <c r="D53" s="72"/>
      <c r="E53" s="69"/>
      <c r="F53" s="70"/>
      <c r="G53" s="71"/>
      <c r="H53" s="72"/>
    </row>
    <row r="54" spans="1:8">
      <c r="A54" s="73"/>
      <c r="B54" s="74"/>
      <c r="C54" s="75"/>
      <c r="D54" s="76"/>
      <c r="E54" s="73"/>
      <c r="F54" s="74"/>
      <c r="G54" s="75"/>
      <c r="H54" s="76"/>
    </row>
    <row r="55" spans="1:8" ht="18.75">
      <c r="A55" s="62" t="s">
        <v>40</v>
      </c>
      <c r="B55" s="63"/>
      <c r="C55" s="63"/>
      <c r="D55" s="64"/>
      <c r="E55" s="62" t="s">
        <v>41</v>
      </c>
      <c r="F55" s="63"/>
      <c r="G55" s="63"/>
      <c r="H55" s="64"/>
    </row>
    <row r="56" spans="1:8">
      <c r="A56" s="65"/>
      <c r="B56" s="66"/>
      <c r="C56" s="67" t="s">
        <v>13</v>
      </c>
      <c r="D56" s="68">
        <v>355</v>
      </c>
      <c r="E56" s="65"/>
      <c r="F56" s="66"/>
      <c r="G56" s="67" t="s">
        <v>13</v>
      </c>
      <c r="H56" s="68">
        <v>1222</v>
      </c>
    </row>
    <row r="57" spans="1:8">
      <c r="A57" s="69"/>
      <c r="B57" s="70"/>
      <c r="C57" s="71"/>
      <c r="D57" s="72"/>
      <c r="E57" s="69"/>
      <c r="F57" s="70"/>
      <c r="G57" s="71"/>
      <c r="H57" s="72"/>
    </row>
    <row r="58" spans="1:8">
      <c r="A58" s="69"/>
      <c r="B58" s="70"/>
      <c r="C58" s="71"/>
      <c r="D58" s="72"/>
      <c r="E58" s="69"/>
      <c r="F58" s="70"/>
      <c r="G58" s="71"/>
      <c r="H58" s="72"/>
    </row>
    <row r="59" spans="1:8">
      <c r="A59" s="69"/>
      <c r="B59" s="70"/>
      <c r="C59" s="71"/>
      <c r="D59" s="72"/>
      <c r="E59" s="69"/>
      <c r="F59" s="70"/>
      <c r="G59" s="71"/>
      <c r="H59" s="72"/>
    </row>
    <row r="60" spans="1:8">
      <c r="A60" s="69"/>
      <c r="B60" s="70"/>
      <c r="C60" s="71"/>
      <c r="D60" s="72"/>
      <c r="E60" s="69"/>
      <c r="F60" s="70"/>
      <c r="G60" s="71"/>
      <c r="H60" s="72"/>
    </row>
    <row r="61" spans="1:8">
      <c r="A61" s="73"/>
      <c r="B61" s="74"/>
      <c r="C61" s="75"/>
      <c r="D61" s="76"/>
      <c r="E61" s="73"/>
      <c r="F61" s="74"/>
      <c r="G61" s="75"/>
      <c r="H61" s="76"/>
    </row>
    <row r="62" spans="1:8" ht="18.75">
      <c r="A62" s="62" t="s">
        <v>42</v>
      </c>
      <c r="B62" s="63"/>
      <c r="C62" s="63"/>
      <c r="D62" s="64"/>
      <c r="E62" s="62" t="s">
        <v>43</v>
      </c>
      <c r="F62" s="63"/>
      <c r="G62" s="63"/>
      <c r="H62" s="64"/>
    </row>
    <row r="63" spans="1:8">
      <c r="A63" s="65"/>
      <c r="B63" s="66"/>
      <c r="C63" s="67" t="s">
        <v>13</v>
      </c>
      <c r="D63" s="68">
        <v>819</v>
      </c>
      <c r="E63" s="65"/>
      <c r="F63" s="66"/>
      <c r="G63" s="67" t="s">
        <v>13</v>
      </c>
      <c r="H63" s="68">
        <v>732</v>
      </c>
    </row>
    <row r="64" spans="1:8">
      <c r="A64" s="69"/>
      <c r="B64" s="70"/>
      <c r="C64" s="71"/>
      <c r="D64" s="72"/>
      <c r="E64" s="69"/>
      <c r="F64" s="70"/>
      <c r="G64" s="71"/>
      <c r="H64" s="72"/>
    </row>
    <row r="65" spans="1:8">
      <c r="A65" s="69"/>
      <c r="B65" s="70"/>
      <c r="C65" s="71"/>
      <c r="D65" s="72"/>
      <c r="E65" s="69"/>
      <c r="F65" s="70"/>
      <c r="G65" s="71"/>
      <c r="H65" s="72"/>
    </row>
    <row r="66" spans="1:8">
      <c r="A66" s="69"/>
      <c r="B66" s="70"/>
      <c r="C66" s="71"/>
      <c r="D66" s="72"/>
      <c r="E66" s="69"/>
      <c r="F66" s="70"/>
      <c r="G66" s="71"/>
      <c r="H66" s="72"/>
    </row>
    <row r="67" spans="1:8">
      <c r="A67" s="69"/>
      <c r="B67" s="70"/>
      <c r="C67" s="71"/>
      <c r="D67" s="72"/>
      <c r="E67" s="69"/>
      <c r="F67" s="70"/>
      <c r="G67" s="71"/>
      <c r="H67" s="72"/>
    </row>
    <row r="68" spans="1:8">
      <c r="A68" s="73"/>
      <c r="B68" s="74"/>
      <c r="C68" s="75"/>
      <c r="D68" s="77"/>
      <c r="E68" s="78"/>
      <c r="F68" s="79"/>
      <c r="G68" s="80"/>
      <c r="H68" s="77"/>
    </row>
    <row r="69" spans="1:8" ht="18.75">
      <c r="A69" s="62" t="s">
        <v>44</v>
      </c>
      <c r="B69" s="63"/>
      <c r="C69" s="63"/>
      <c r="D69" s="64"/>
      <c r="E69" s="62" t="s">
        <v>45</v>
      </c>
      <c r="F69" s="63"/>
      <c r="G69" s="63"/>
      <c r="H69" s="64"/>
    </row>
    <row r="70" spans="1:8">
      <c r="A70" s="65"/>
      <c r="B70" s="66"/>
      <c r="C70" s="67" t="s">
        <v>13</v>
      </c>
      <c r="D70" s="68">
        <v>883</v>
      </c>
      <c r="E70" s="65"/>
      <c r="F70" s="66"/>
      <c r="G70" s="67" t="s">
        <v>13</v>
      </c>
      <c r="H70" s="68">
        <v>1216</v>
      </c>
    </row>
    <row r="71" spans="1:8">
      <c r="A71" s="69"/>
      <c r="B71" s="70"/>
      <c r="C71" s="71"/>
      <c r="D71" s="72"/>
      <c r="E71" s="69"/>
      <c r="F71" s="70"/>
      <c r="G71" s="71"/>
      <c r="H71" s="72"/>
    </row>
    <row r="72" spans="1:8">
      <c r="A72" s="69"/>
      <c r="B72" s="70"/>
      <c r="C72" s="71"/>
      <c r="D72" s="72"/>
      <c r="E72" s="69"/>
      <c r="F72" s="70"/>
      <c r="G72" s="71"/>
      <c r="H72" s="72"/>
    </row>
    <row r="73" spans="1:8">
      <c r="A73" s="69"/>
      <c r="B73" s="70"/>
      <c r="C73" s="71"/>
      <c r="D73" s="72"/>
      <c r="E73" s="69"/>
      <c r="F73" s="70"/>
      <c r="G73" s="71"/>
      <c r="H73" s="72"/>
    </row>
    <row r="74" spans="1:8">
      <c r="A74" s="69"/>
      <c r="B74" s="70"/>
      <c r="C74" s="71"/>
      <c r="D74" s="72"/>
      <c r="E74" s="69"/>
      <c r="F74" s="70"/>
      <c r="G74" s="71"/>
      <c r="H74" s="72"/>
    </row>
    <row r="75" spans="1:8">
      <c r="A75" s="73"/>
      <c r="B75" s="74"/>
      <c r="C75" s="75"/>
      <c r="D75" s="76"/>
      <c r="E75" s="73"/>
      <c r="F75" s="74"/>
      <c r="G75" s="75"/>
      <c r="H75" s="76"/>
    </row>
    <row r="76" spans="1:8" ht="18.75">
      <c r="A76" s="62" t="s">
        <v>46</v>
      </c>
      <c r="B76" s="63"/>
      <c r="C76" s="63"/>
      <c r="D76" s="64"/>
      <c r="E76" s="62" t="s">
        <v>47</v>
      </c>
      <c r="F76" s="63"/>
      <c r="G76" s="63"/>
      <c r="H76" s="64"/>
    </row>
    <row r="77" spans="1:8">
      <c r="A77" s="65"/>
      <c r="B77" s="66"/>
      <c r="C77" s="67" t="s">
        <v>13</v>
      </c>
      <c r="D77" s="68">
        <v>801</v>
      </c>
      <c r="E77" s="65"/>
      <c r="F77" s="66"/>
      <c r="G77" s="67" t="s">
        <v>48</v>
      </c>
      <c r="H77" s="68">
        <v>1650</v>
      </c>
    </row>
    <row r="78" spans="1:8">
      <c r="A78" s="69"/>
      <c r="B78" s="70"/>
      <c r="C78" s="71"/>
      <c r="D78" s="72"/>
      <c r="E78" s="69"/>
      <c r="F78" s="70"/>
      <c r="G78" s="71"/>
      <c r="H78" s="72"/>
    </row>
    <row r="79" spans="1:8">
      <c r="A79" s="69"/>
      <c r="B79" s="70"/>
      <c r="C79" s="71"/>
      <c r="D79" s="72"/>
      <c r="E79" s="69"/>
      <c r="F79" s="70"/>
      <c r="G79" s="71"/>
      <c r="H79" s="72"/>
    </row>
    <row r="80" spans="1:8">
      <c r="A80" s="69"/>
      <c r="B80" s="70"/>
      <c r="C80" s="71"/>
      <c r="D80" s="72"/>
      <c r="E80" s="69"/>
      <c r="F80" s="70"/>
      <c r="G80" s="71"/>
      <c r="H80" s="72"/>
    </row>
    <row r="81" spans="1:8">
      <c r="A81" s="69"/>
      <c r="B81" s="70"/>
      <c r="C81" s="71"/>
      <c r="D81" s="72"/>
      <c r="E81" s="69"/>
      <c r="F81" s="70"/>
      <c r="G81" s="71"/>
      <c r="H81" s="72"/>
    </row>
    <row r="82" spans="1:8">
      <c r="A82" s="73"/>
      <c r="B82" s="74"/>
      <c r="C82" s="75"/>
      <c r="D82" s="76"/>
      <c r="E82" s="73"/>
      <c r="F82" s="74"/>
      <c r="G82" s="75"/>
      <c r="H82" s="76"/>
    </row>
    <row r="83" spans="1:8" ht="18.75">
      <c r="A83" s="62" t="s">
        <v>49</v>
      </c>
      <c r="B83" s="63"/>
      <c r="C83" s="63"/>
      <c r="D83" s="64"/>
      <c r="E83" s="62" t="s">
        <v>50</v>
      </c>
      <c r="F83" s="63"/>
      <c r="G83" s="63"/>
      <c r="H83" s="64"/>
    </row>
    <row r="84" spans="1:8">
      <c r="A84" s="65"/>
      <c r="B84" s="66"/>
      <c r="C84" s="67" t="s">
        <v>13</v>
      </c>
      <c r="D84" s="68">
        <v>333</v>
      </c>
      <c r="E84" s="65"/>
      <c r="F84" s="66"/>
      <c r="G84" s="67" t="s">
        <v>51</v>
      </c>
      <c r="H84" s="68">
        <v>1650</v>
      </c>
    </row>
    <row r="85" spans="1:8">
      <c r="A85" s="69"/>
      <c r="B85" s="70"/>
      <c r="C85" s="71"/>
      <c r="D85" s="72"/>
      <c r="E85" s="69"/>
      <c r="F85" s="70"/>
      <c r="G85" s="71"/>
      <c r="H85" s="72"/>
    </row>
    <row r="86" spans="1:8">
      <c r="A86" s="69"/>
      <c r="B86" s="70"/>
      <c r="C86" s="71"/>
      <c r="D86" s="72"/>
      <c r="E86" s="69"/>
      <c r="F86" s="70"/>
      <c r="G86" s="71"/>
      <c r="H86" s="72"/>
    </row>
    <row r="87" spans="1:8">
      <c r="A87" s="69"/>
      <c r="B87" s="70"/>
      <c r="C87" s="71"/>
      <c r="D87" s="72"/>
      <c r="E87" s="69"/>
      <c r="F87" s="70"/>
      <c r="G87" s="71"/>
      <c r="H87" s="72"/>
    </row>
    <row r="88" spans="1:8">
      <c r="A88" s="69"/>
      <c r="B88" s="70"/>
      <c r="C88" s="71"/>
      <c r="D88" s="72"/>
      <c r="E88" s="69"/>
      <c r="F88" s="70"/>
      <c r="G88" s="71"/>
      <c r="H88" s="72"/>
    </row>
    <row r="89" spans="1:8">
      <c r="A89" s="78"/>
      <c r="B89" s="79"/>
      <c r="C89" s="80"/>
      <c r="D89" s="77"/>
      <c r="E89" s="78"/>
      <c r="F89" s="79"/>
      <c r="G89" s="80"/>
      <c r="H89" s="77"/>
    </row>
    <row r="91" spans="1:8">
      <c r="A91" s="84" t="s">
        <v>53</v>
      </c>
      <c r="B91" s="84"/>
      <c r="C91" s="84"/>
      <c r="D91" s="84"/>
      <c r="E91" s="84"/>
      <c r="F91" s="84"/>
      <c r="G91" s="84"/>
      <c r="H91" s="84"/>
    </row>
    <row r="98" spans="1:8">
      <c r="A98" s="2" t="s">
        <v>54</v>
      </c>
      <c r="B98" s="3"/>
      <c r="C98" s="3"/>
      <c r="D98" s="3"/>
      <c r="E98" s="3"/>
      <c r="F98" s="3"/>
      <c r="G98" s="3"/>
      <c r="H98" s="4"/>
    </row>
    <row r="99" spans="1:8">
      <c r="A99" s="5" t="s">
        <v>6</v>
      </c>
      <c r="B99" s="6"/>
      <c r="C99" s="5" t="s">
        <v>7</v>
      </c>
      <c r="D99" s="6"/>
      <c r="E99" s="7" t="s">
        <v>8</v>
      </c>
      <c r="F99" s="8"/>
      <c r="G99" s="8"/>
      <c r="H99" s="9"/>
    </row>
    <row r="100" spans="1:8">
      <c r="A100" s="86"/>
      <c r="B100" s="87"/>
      <c r="C100" s="12"/>
      <c r="D100" s="13"/>
      <c r="E100" s="14" t="s">
        <v>9</v>
      </c>
      <c r="F100" s="15"/>
      <c r="G100" s="14" t="s">
        <v>10</v>
      </c>
      <c r="H100" s="15"/>
    </row>
    <row r="101" spans="1:8">
      <c r="A101" s="88" t="s">
        <v>11</v>
      </c>
      <c r="B101" s="89"/>
      <c r="C101" s="18" t="s">
        <v>12</v>
      </c>
      <c r="D101" s="19" t="s">
        <v>13</v>
      </c>
      <c r="E101" s="90">
        <v>827</v>
      </c>
      <c r="F101" s="91"/>
      <c r="G101" s="90">
        <v>978</v>
      </c>
      <c r="H101" s="92"/>
    </row>
    <row r="102" spans="1:8">
      <c r="A102" s="16"/>
      <c r="B102" s="17"/>
      <c r="C102" s="18" t="s">
        <v>15</v>
      </c>
      <c r="D102" s="19" t="s">
        <v>16</v>
      </c>
      <c r="E102" s="93"/>
      <c r="F102" s="94"/>
      <c r="G102" s="93"/>
      <c r="H102" s="95"/>
    </row>
    <row r="103" spans="1:8">
      <c r="A103" s="16"/>
      <c r="B103" s="17"/>
      <c r="C103" s="18" t="s">
        <v>17</v>
      </c>
      <c r="D103" s="19" t="s">
        <v>55</v>
      </c>
      <c r="E103" s="93"/>
      <c r="F103" s="94"/>
      <c r="G103" s="93"/>
      <c r="H103" s="95"/>
    </row>
    <row r="104" spans="1:8">
      <c r="A104" s="16"/>
      <c r="B104" s="17"/>
      <c r="C104" s="18" t="s">
        <v>56</v>
      </c>
      <c r="D104" s="19" t="s">
        <v>20</v>
      </c>
      <c r="E104" s="93"/>
      <c r="F104" s="94"/>
      <c r="G104" s="93"/>
      <c r="H104" s="95"/>
    </row>
    <row r="105" spans="1:8">
      <c r="A105" s="16"/>
      <c r="B105" s="17"/>
      <c r="C105" s="18" t="s">
        <v>22</v>
      </c>
      <c r="D105" s="19" t="s">
        <v>23</v>
      </c>
      <c r="E105" s="93"/>
      <c r="F105" s="94"/>
      <c r="G105" s="93"/>
      <c r="H105" s="95"/>
    </row>
    <row r="106" spans="1:8">
      <c r="A106" s="35"/>
      <c r="B106" s="36"/>
      <c r="C106" s="18" t="s">
        <v>24</v>
      </c>
      <c r="D106" s="19" t="s">
        <v>57</v>
      </c>
      <c r="E106" s="96"/>
      <c r="F106" s="97"/>
      <c r="G106" s="96"/>
      <c r="H106" s="98"/>
    </row>
    <row r="107" spans="1:8">
      <c r="A107" s="40" t="s">
        <v>26</v>
      </c>
      <c r="B107" s="41"/>
      <c r="C107" s="41"/>
      <c r="D107" s="41"/>
      <c r="E107" s="41"/>
      <c r="F107" s="41"/>
      <c r="G107" s="41"/>
      <c r="H107" s="42"/>
    </row>
    <row r="108" spans="1:8">
      <c r="A108" s="43" t="s">
        <v>58</v>
      </c>
      <c r="B108" s="44"/>
      <c r="C108" s="44"/>
      <c r="D108" s="44"/>
      <c r="E108" s="44"/>
      <c r="F108" s="44"/>
      <c r="G108" s="44"/>
      <c r="H108" s="45"/>
    </row>
    <row r="109" spans="1:8">
      <c r="A109" s="46"/>
      <c r="B109" s="47"/>
      <c r="C109" s="47"/>
      <c r="D109" s="47"/>
      <c r="E109" s="47"/>
      <c r="F109" s="47"/>
      <c r="G109" s="47"/>
      <c r="H109" s="48"/>
    </row>
    <row r="110" spans="1:8">
      <c r="A110" s="58"/>
      <c r="B110" s="58"/>
      <c r="C110" s="58"/>
      <c r="D110" s="58"/>
      <c r="E110" s="58"/>
      <c r="F110" s="58"/>
      <c r="G110" s="58"/>
      <c r="H110" s="58"/>
    </row>
    <row r="111" spans="1:8">
      <c r="A111" s="2" t="s">
        <v>59</v>
      </c>
      <c r="B111" s="3"/>
      <c r="C111" s="3"/>
      <c r="D111" s="3"/>
      <c r="E111" s="3"/>
      <c r="F111" s="3"/>
      <c r="G111" s="3"/>
      <c r="H111" s="4"/>
    </row>
    <row r="112" spans="1:8">
      <c r="A112" s="59" t="s">
        <v>30</v>
      </c>
      <c r="B112" s="60"/>
      <c r="C112" s="61" t="s">
        <v>31</v>
      </c>
      <c r="D112" s="61" t="s">
        <v>8</v>
      </c>
      <c r="E112" s="59" t="s">
        <v>30</v>
      </c>
      <c r="F112" s="60"/>
      <c r="G112" s="61" t="s">
        <v>31</v>
      </c>
      <c r="H112" s="61" t="s">
        <v>8</v>
      </c>
    </row>
    <row r="113" spans="1:8">
      <c r="A113" s="59" t="s">
        <v>49</v>
      </c>
      <c r="B113" s="99"/>
      <c r="C113" s="99"/>
      <c r="D113" s="60"/>
      <c r="E113" s="59" t="s">
        <v>35</v>
      </c>
      <c r="F113" s="99"/>
      <c r="G113" s="99"/>
      <c r="H113" s="60"/>
    </row>
    <row r="114" spans="1:8">
      <c r="A114" s="65"/>
      <c r="B114" s="66"/>
      <c r="C114" s="67" t="s">
        <v>13</v>
      </c>
      <c r="D114" s="68">
        <v>575</v>
      </c>
      <c r="E114" s="65"/>
      <c r="F114" s="66"/>
      <c r="G114" s="67" t="s">
        <v>36</v>
      </c>
      <c r="H114" s="68">
        <v>1448</v>
      </c>
    </row>
    <row r="115" spans="1:8">
      <c r="A115" s="69"/>
      <c r="B115" s="70"/>
      <c r="C115" s="71"/>
      <c r="D115" s="72"/>
      <c r="E115" s="69"/>
      <c r="F115" s="70"/>
      <c r="G115" s="71"/>
      <c r="H115" s="72"/>
    </row>
    <row r="116" spans="1:8">
      <c r="A116" s="69"/>
      <c r="B116" s="70"/>
      <c r="C116" s="71"/>
      <c r="D116" s="72"/>
      <c r="E116" s="69"/>
      <c r="F116" s="70"/>
      <c r="G116" s="71"/>
      <c r="H116" s="72"/>
    </row>
    <row r="117" spans="1:8">
      <c r="A117" s="69"/>
      <c r="B117" s="70"/>
      <c r="C117" s="71"/>
      <c r="D117" s="72"/>
      <c r="E117" s="69"/>
      <c r="F117" s="70"/>
      <c r="G117" s="71"/>
      <c r="H117" s="72"/>
    </row>
    <row r="118" spans="1:8">
      <c r="A118" s="69"/>
      <c r="B118" s="70"/>
      <c r="C118" s="71"/>
      <c r="D118" s="72"/>
      <c r="E118" s="69"/>
      <c r="F118" s="70"/>
      <c r="G118" s="71"/>
      <c r="H118" s="72"/>
    </row>
    <row r="119" spans="1:8">
      <c r="A119" s="73"/>
      <c r="B119" s="74"/>
      <c r="C119" s="75"/>
      <c r="D119" s="76"/>
      <c r="E119" s="73"/>
      <c r="F119" s="74"/>
      <c r="G119" s="75"/>
      <c r="H119" s="76"/>
    </row>
    <row r="120" spans="1:8">
      <c r="A120" s="59" t="s">
        <v>60</v>
      </c>
      <c r="B120" s="99"/>
      <c r="C120" s="99"/>
      <c r="D120" s="60"/>
      <c r="E120" s="59" t="s">
        <v>61</v>
      </c>
      <c r="F120" s="99"/>
      <c r="G120" s="99"/>
      <c r="H120" s="60"/>
    </row>
    <row r="121" spans="1:8">
      <c r="A121" s="65"/>
      <c r="B121" s="66"/>
      <c r="C121" s="67" t="s">
        <v>13</v>
      </c>
      <c r="D121" s="68">
        <v>575</v>
      </c>
      <c r="E121" s="65"/>
      <c r="F121" s="66"/>
      <c r="G121" s="67" t="s">
        <v>36</v>
      </c>
      <c r="H121" s="68">
        <v>1482</v>
      </c>
    </row>
    <row r="122" spans="1:8">
      <c r="A122" s="69"/>
      <c r="B122" s="70"/>
      <c r="C122" s="71"/>
      <c r="D122" s="72"/>
      <c r="E122" s="69"/>
      <c r="F122" s="70"/>
      <c r="G122" s="71"/>
      <c r="H122" s="72"/>
    </row>
    <row r="123" spans="1:8">
      <c r="A123" s="69"/>
      <c r="B123" s="70"/>
      <c r="C123" s="71"/>
      <c r="D123" s="72"/>
      <c r="E123" s="69"/>
      <c r="F123" s="70"/>
      <c r="G123" s="71"/>
      <c r="H123" s="72"/>
    </row>
    <row r="124" spans="1:8">
      <c r="A124" s="69"/>
      <c r="B124" s="70"/>
      <c r="C124" s="71"/>
      <c r="D124" s="72"/>
      <c r="E124" s="69"/>
      <c r="F124" s="70"/>
      <c r="G124" s="71"/>
      <c r="H124" s="72"/>
    </row>
    <row r="125" spans="1:8">
      <c r="A125" s="69"/>
      <c r="B125" s="70"/>
      <c r="C125" s="71"/>
      <c r="D125" s="72"/>
      <c r="E125" s="69"/>
      <c r="F125" s="70"/>
      <c r="G125" s="71"/>
      <c r="H125" s="72"/>
    </row>
    <row r="126" spans="1:8">
      <c r="A126" s="73"/>
      <c r="B126" s="74"/>
      <c r="C126" s="75"/>
      <c r="D126" s="76"/>
      <c r="E126" s="73"/>
      <c r="F126" s="74"/>
      <c r="G126" s="75"/>
      <c r="H126" s="76"/>
    </row>
    <row r="127" spans="1:8" ht="18.75">
      <c r="A127" s="100" t="s">
        <v>62</v>
      </c>
      <c r="B127" s="101"/>
      <c r="C127" s="101"/>
      <c r="D127" s="101"/>
      <c r="E127" s="101"/>
      <c r="F127" s="101"/>
      <c r="G127" s="101"/>
      <c r="H127" s="102"/>
    </row>
    <row r="128" spans="1:8" ht="18.75">
      <c r="A128" s="103" t="s">
        <v>75</v>
      </c>
      <c r="B128" s="104"/>
      <c r="C128" s="104"/>
      <c r="D128" s="105"/>
      <c r="E128" s="106"/>
      <c r="F128" s="106"/>
      <c r="G128" s="106"/>
      <c r="H128" s="106"/>
    </row>
    <row r="129" spans="1:10">
      <c r="A129" s="65"/>
      <c r="B129" s="66"/>
      <c r="C129" s="67" t="s">
        <v>63</v>
      </c>
      <c r="D129" s="68">
        <v>1640</v>
      </c>
      <c r="E129" s="58"/>
      <c r="F129" s="58"/>
      <c r="G129" s="58"/>
      <c r="H129" s="58"/>
    </row>
    <row r="130" spans="1:10">
      <c r="A130" s="69"/>
      <c r="B130" s="70"/>
      <c r="C130" s="71"/>
      <c r="D130" s="72"/>
      <c r="E130" s="141" t="s">
        <v>64</v>
      </c>
      <c r="F130" s="142"/>
      <c r="G130" s="142"/>
      <c r="H130" s="142"/>
    </row>
    <row r="131" spans="1:10">
      <c r="A131" s="69"/>
      <c r="B131" s="70"/>
      <c r="C131" s="71"/>
      <c r="D131" s="72"/>
      <c r="E131" s="143"/>
      <c r="F131" s="144"/>
      <c r="G131" s="144"/>
      <c r="H131" s="144"/>
    </row>
    <row r="132" spans="1:10">
      <c r="A132" s="69"/>
      <c r="B132" s="70"/>
      <c r="C132" s="71"/>
      <c r="D132" s="72"/>
      <c r="E132" s="143"/>
      <c r="F132" s="144"/>
      <c r="G132" s="144"/>
      <c r="H132" s="144"/>
    </row>
    <row r="133" spans="1:10" ht="18.75">
      <c r="A133" s="69"/>
      <c r="B133" s="70"/>
      <c r="C133" s="71"/>
      <c r="D133" s="72"/>
      <c r="E133" s="106"/>
      <c r="F133" s="106"/>
      <c r="G133" s="106"/>
      <c r="H133" s="106"/>
    </row>
    <row r="134" spans="1:10" ht="18.75">
      <c r="A134" s="78"/>
      <c r="B134" s="79"/>
      <c r="C134" s="80"/>
      <c r="D134" s="77"/>
      <c r="E134" s="106"/>
      <c r="F134" s="107"/>
      <c r="G134" s="106"/>
      <c r="H134" s="106"/>
    </row>
    <row r="135" spans="1:10">
      <c r="A135" s="108"/>
      <c r="B135" s="109"/>
      <c r="C135" s="109"/>
      <c r="D135" s="58"/>
      <c r="E135" s="58"/>
      <c r="F135" s="58"/>
      <c r="G135" s="58"/>
      <c r="H135" s="58"/>
    </row>
    <row r="136" spans="1:10">
      <c r="A136" s="110"/>
      <c r="B136" s="139" t="s">
        <v>65</v>
      </c>
      <c r="C136" s="109"/>
      <c r="D136" s="58"/>
      <c r="E136" s="110"/>
      <c r="F136" s="110"/>
      <c r="G136" s="58"/>
      <c r="H136" s="58"/>
    </row>
    <row r="137" spans="1:10">
      <c r="A137" s="58"/>
      <c r="B137" s="109"/>
      <c r="C137" s="109"/>
      <c r="D137" s="109"/>
      <c r="E137" s="109"/>
      <c r="F137" s="109"/>
      <c r="G137" s="109"/>
      <c r="H137" s="109"/>
    </row>
    <row r="138" spans="1:10">
      <c r="A138" s="58"/>
      <c r="B138" s="109"/>
      <c r="C138" s="109"/>
      <c r="D138" s="109"/>
      <c r="E138" s="109"/>
      <c r="F138" s="109"/>
      <c r="G138" s="109"/>
      <c r="H138" s="109"/>
    </row>
    <row r="139" spans="1:10">
      <c r="A139" s="58"/>
      <c r="B139" s="109"/>
      <c r="C139" s="109"/>
      <c r="D139" s="109"/>
      <c r="E139" s="109"/>
      <c r="F139" s="109"/>
      <c r="G139" s="109"/>
      <c r="H139" s="109"/>
    </row>
    <row r="140" spans="1:10">
      <c r="A140" s="58"/>
      <c r="B140" s="109"/>
      <c r="C140" s="109"/>
      <c r="D140" s="109"/>
      <c r="E140" s="109"/>
      <c r="F140" s="109"/>
      <c r="G140" s="109"/>
      <c r="H140" s="109"/>
    </row>
    <row r="141" spans="1:10">
      <c r="A141" s="58"/>
      <c r="B141" s="109"/>
      <c r="C141" s="109"/>
      <c r="D141" s="109"/>
      <c r="E141" s="109"/>
      <c r="F141" s="109"/>
      <c r="G141" s="109"/>
      <c r="H141" s="109"/>
    </row>
    <row r="142" spans="1:10">
      <c r="A142" s="58"/>
      <c r="B142" s="109"/>
      <c r="C142" s="109"/>
      <c r="D142" s="109"/>
      <c r="E142" s="109"/>
      <c r="F142" s="109"/>
      <c r="G142" s="109"/>
      <c r="H142" s="109"/>
    </row>
    <row r="143" spans="1:10" ht="21">
      <c r="A143" s="58"/>
      <c r="B143" s="109"/>
      <c r="C143" s="109"/>
      <c r="D143" s="107"/>
      <c r="E143" s="111"/>
      <c r="F143" s="111"/>
      <c r="G143" s="111"/>
      <c r="H143" s="111"/>
    </row>
    <row r="144" spans="1:10" ht="21">
      <c r="A144" s="58"/>
      <c r="B144" s="109"/>
      <c r="C144" s="109"/>
      <c r="D144" s="111"/>
      <c r="E144" s="111"/>
      <c r="F144" s="111"/>
      <c r="G144" s="111"/>
      <c r="H144" s="111"/>
      <c r="J144" s="110"/>
    </row>
    <row r="145" spans="1:8">
      <c r="A145" s="58"/>
      <c r="B145" s="109"/>
      <c r="C145" s="109"/>
      <c r="D145" s="109"/>
      <c r="E145" s="109"/>
      <c r="F145" s="109"/>
      <c r="G145" s="109"/>
      <c r="H145" s="109"/>
    </row>
    <row r="146" spans="1:8" ht="18.75">
      <c r="A146" s="112" t="s">
        <v>66</v>
      </c>
      <c r="B146" s="113"/>
      <c r="C146" s="113"/>
      <c r="D146" s="113"/>
      <c r="E146" s="113"/>
      <c r="F146" s="113"/>
      <c r="G146" s="113"/>
      <c r="H146" s="114"/>
    </row>
    <row r="147" spans="1:8" ht="18.75">
      <c r="A147" s="146" t="s">
        <v>74</v>
      </c>
      <c r="B147" s="146"/>
      <c r="C147" s="146"/>
      <c r="D147" s="145"/>
      <c r="E147" s="145"/>
      <c r="F147" s="145"/>
      <c r="G147" s="145"/>
      <c r="H147" s="145"/>
    </row>
    <row r="148" spans="1:8" ht="18.75">
      <c r="A148" s="145"/>
      <c r="B148" s="145"/>
      <c r="C148" s="145"/>
      <c r="D148" s="145"/>
      <c r="E148" s="145"/>
      <c r="F148" s="145"/>
      <c r="G148" s="145"/>
      <c r="H148" s="145"/>
    </row>
    <row r="149" spans="1:8" ht="18.75">
      <c r="A149" s="145"/>
      <c r="B149" s="145"/>
      <c r="C149" s="145"/>
      <c r="D149" s="145"/>
      <c r="E149" s="145"/>
      <c r="F149" s="145"/>
      <c r="G149" s="145"/>
      <c r="H149" s="145"/>
    </row>
    <row r="150" spans="1:8" ht="18.75">
      <c r="A150" s="145"/>
      <c r="B150" s="145"/>
      <c r="C150" s="145"/>
      <c r="D150" s="145"/>
      <c r="E150" s="145"/>
      <c r="F150" s="145"/>
      <c r="G150" s="145"/>
      <c r="H150" s="145"/>
    </row>
    <row r="151" spans="1:8" ht="18.75">
      <c r="A151" s="145"/>
      <c r="B151" s="145"/>
      <c r="C151" s="145"/>
      <c r="D151" s="145"/>
      <c r="E151" s="145"/>
      <c r="F151" s="145"/>
      <c r="G151" s="145"/>
      <c r="H151" s="145"/>
    </row>
    <row r="152" spans="1:8" ht="18.75">
      <c r="A152" s="145"/>
      <c r="B152" s="145"/>
      <c r="C152" s="145"/>
      <c r="D152" s="145"/>
      <c r="E152" s="145"/>
      <c r="F152" s="145"/>
      <c r="G152" s="145"/>
      <c r="H152" s="145"/>
    </row>
    <row r="153" spans="1:8" ht="18.75">
      <c r="A153" s="145"/>
      <c r="B153" s="145"/>
      <c r="C153" s="145"/>
      <c r="D153" s="145"/>
      <c r="E153" s="145"/>
      <c r="F153" s="145"/>
      <c r="G153" s="145"/>
      <c r="H153" s="145"/>
    </row>
    <row r="154" spans="1:8">
      <c r="A154" s="58"/>
      <c r="B154" s="109"/>
      <c r="C154" s="109"/>
      <c r="D154" s="109"/>
      <c r="E154" s="109"/>
      <c r="F154" s="109"/>
      <c r="G154" s="109"/>
      <c r="H154" s="109"/>
    </row>
    <row r="155" spans="1:8">
      <c r="A155" s="59" t="s">
        <v>30</v>
      </c>
      <c r="B155" s="60"/>
      <c r="C155" s="115" t="s">
        <v>31</v>
      </c>
      <c r="D155" s="115" t="s">
        <v>8</v>
      </c>
      <c r="E155" s="59" t="s">
        <v>30</v>
      </c>
      <c r="F155" s="60"/>
      <c r="G155" s="115" t="s">
        <v>31</v>
      </c>
      <c r="H155" s="115" t="s">
        <v>8</v>
      </c>
    </row>
    <row r="156" spans="1:8">
      <c r="A156" s="116" t="s">
        <v>67</v>
      </c>
      <c r="B156" s="117"/>
      <c r="C156" s="117"/>
      <c r="D156" s="118"/>
      <c r="E156" s="116" t="s">
        <v>68</v>
      </c>
      <c r="F156" s="117"/>
      <c r="G156" s="117"/>
      <c r="H156" s="119"/>
    </row>
    <row r="157" spans="1:8">
      <c r="A157" s="120"/>
      <c r="B157" s="121"/>
      <c r="C157" s="121"/>
      <c r="D157" s="122"/>
      <c r="E157" s="120"/>
      <c r="F157" s="121"/>
      <c r="G157" s="121"/>
      <c r="H157" s="123"/>
    </row>
    <row r="158" spans="1:8">
      <c r="A158" s="124"/>
      <c r="B158" s="125"/>
      <c r="C158" s="126" t="s">
        <v>69</v>
      </c>
      <c r="D158" s="68">
        <v>779</v>
      </c>
      <c r="E158" s="124"/>
      <c r="F158" s="125"/>
      <c r="G158" s="127" t="s">
        <v>70</v>
      </c>
      <c r="H158" s="68">
        <v>749</v>
      </c>
    </row>
    <row r="159" spans="1:8">
      <c r="A159" s="128"/>
      <c r="B159" s="129"/>
      <c r="C159" s="130"/>
      <c r="D159" s="72"/>
      <c r="E159" s="128"/>
      <c r="F159" s="129"/>
      <c r="G159" s="131"/>
      <c r="H159" s="72"/>
    </row>
    <row r="160" spans="1:8">
      <c r="A160" s="128"/>
      <c r="B160" s="129"/>
      <c r="C160" s="130"/>
      <c r="D160" s="72"/>
      <c r="E160" s="128"/>
      <c r="F160" s="129"/>
      <c r="G160" s="131"/>
      <c r="H160" s="72"/>
    </row>
    <row r="161" spans="1:8">
      <c r="A161" s="128"/>
      <c r="B161" s="129"/>
      <c r="C161" s="130"/>
      <c r="D161" s="72"/>
      <c r="E161" s="128"/>
      <c r="F161" s="129"/>
      <c r="G161" s="131"/>
      <c r="H161" s="72"/>
    </row>
    <row r="162" spans="1:8">
      <c r="A162" s="128"/>
      <c r="B162" s="129"/>
      <c r="C162" s="130"/>
      <c r="D162" s="72"/>
      <c r="E162" s="128"/>
      <c r="F162" s="129"/>
      <c r="G162" s="132"/>
      <c r="H162" s="76"/>
    </row>
    <row r="163" spans="1:8">
      <c r="A163" s="128"/>
      <c r="B163" s="129"/>
      <c r="C163" s="130"/>
      <c r="D163" s="72"/>
      <c r="E163" s="128"/>
      <c r="F163" s="129"/>
      <c r="G163" s="127" t="s">
        <v>71</v>
      </c>
      <c r="H163" s="68">
        <v>776</v>
      </c>
    </row>
    <row r="164" spans="1:8">
      <c r="A164" s="128"/>
      <c r="B164" s="129"/>
      <c r="C164" s="130"/>
      <c r="D164" s="72"/>
      <c r="E164" s="128"/>
      <c r="F164" s="129"/>
      <c r="G164" s="131"/>
      <c r="H164" s="72"/>
    </row>
    <row r="165" spans="1:8">
      <c r="A165" s="128"/>
      <c r="B165" s="129"/>
      <c r="C165" s="130"/>
      <c r="D165" s="72"/>
      <c r="E165" s="128"/>
      <c r="F165" s="129"/>
      <c r="G165" s="131"/>
      <c r="H165" s="72"/>
    </row>
    <row r="166" spans="1:8">
      <c r="A166" s="128"/>
      <c r="B166" s="129"/>
      <c r="C166" s="130"/>
      <c r="D166" s="72"/>
      <c r="E166" s="128"/>
      <c r="F166" s="129"/>
      <c r="G166" s="131"/>
      <c r="H166" s="72"/>
    </row>
    <row r="167" spans="1:8">
      <c r="A167" s="133"/>
      <c r="B167" s="134"/>
      <c r="C167" s="135"/>
      <c r="D167" s="76"/>
      <c r="E167" s="133"/>
      <c r="F167" s="134"/>
      <c r="G167" s="132"/>
      <c r="H167" s="76"/>
    </row>
    <row r="168" spans="1:8">
      <c r="A168" s="116" t="s">
        <v>72</v>
      </c>
      <c r="B168" s="117"/>
      <c r="C168" s="117"/>
      <c r="D168" s="118"/>
      <c r="E168" s="116" t="s">
        <v>73</v>
      </c>
      <c r="F168" s="117"/>
      <c r="G168" s="117"/>
      <c r="H168" s="119"/>
    </row>
    <row r="169" spans="1:8">
      <c r="A169" s="136"/>
      <c r="B169" s="137"/>
      <c r="C169" s="137"/>
      <c r="D169" s="138"/>
      <c r="E169" s="120"/>
      <c r="F169" s="121"/>
      <c r="G169" s="121"/>
      <c r="H169" s="123"/>
    </row>
    <row r="170" spans="1:8">
      <c r="A170" s="124"/>
      <c r="B170" s="125"/>
      <c r="C170" s="126" t="s">
        <v>69</v>
      </c>
      <c r="D170" s="68">
        <v>831</v>
      </c>
      <c r="E170" s="124"/>
      <c r="F170" s="125"/>
      <c r="G170" s="127" t="s">
        <v>69</v>
      </c>
      <c r="H170" s="68">
        <v>988</v>
      </c>
    </row>
    <row r="171" spans="1:8">
      <c r="A171" s="128"/>
      <c r="B171" s="129"/>
      <c r="C171" s="130"/>
      <c r="D171" s="72"/>
      <c r="E171" s="128"/>
      <c r="F171" s="129"/>
      <c r="G171" s="131"/>
      <c r="H171" s="72"/>
    </row>
    <row r="172" spans="1:8">
      <c r="A172" s="128"/>
      <c r="B172" s="129"/>
      <c r="C172" s="130"/>
      <c r="D172" s="72"/>
      <c r="E172" s="128"/>
      <c r="F172" s="129"/>
      <c r="G172" s="131"/>
      <c r="H172" s="72"/>
    </row>
    <row r="173" spans="1:8">
      <c r="A173" s="128"/>
      <c r="B173" s="129"/>
      <c r="C173" s="130"/>
      <c r="D173" s="72"/>
      <c r="E173" s="128"/>
      <c r="F173" s="129"/>
      <c r="G173" s="131"/>
      <c r="H173" s="72"/>
    </row>
    <row r="174" spans="1:8">
      <c r="A174" s="128"/>
      <c r="B174" s="129"/>
      <c r="C174" s="130"/>
      <c r="D174" s="72"/>
      <c r="E174" s="128"/>
      <c r="F174" s="129"/>
      <c r="G174" s="131"/>
      <c r="H174" s="72"/>
    </row>
    <row r="175" spans="1:8">
      <c r="A175" s="128"/>
      <c r="B175" s="129"/>
      <c r="C175" s="130"/>
      <c r="D175" s="72"/>
      <c r="E175" s="128"/>
      <c r="F175" s="129"/>
      <c r="G175" s="131"/>
      <c r="H175" s="72"/>
    </row>
    <row r="176" spans="1:8">
      <c r="A176" s="128"/>
      <c r="B176" s="129"/>
      <c r="C176" s="130"/>
      <c r="D176" s="72"/>
      <c r="E176" s="128"/>
      <c r="F176" s="129"/>
      <c r="G176" s="131"/>
      <c r="H176" s="72"/>
    </row>
    <row r="177" spans="1:8">
      <c r="A177" s="128"/>
      <c r="B177" s="129"/>
      <c r="C177" s="130"/>
      <c r="D177" s="72"/>
      <c r="E177" s="128"/>
      <c r="F177" s="129"/>
      <c r="G177" s="131"/>
      <c r="H177" s="72"/>
    </row>
    <row r="178" spans="1:8">
      <c r="A178" s="128"/>
      <c r="B178" s="129"/>
      <c r="C178" s="130"/>
      <c r="D178" s="72"/>
      <c r="E178" s="128"/>
      <c r="F178" s="129"/>
      <c r="G178" s="131"/>
      <c r="H178" s="72"/>
    </row>
    <row r="179" spans="1:8">
      <c r="A179" s="133"/>
      <c r="B179" s="134"/>
      <c r="C179" s="135"/>
      <c r="D179" s="76"/>
      <c r="E179" s="133"/>
      <c r="F179" s="134"/>
      <c r="G179" s="132"/>
      <c r="H179" s="76"/>
    </row>
    <row r="181" spans="1:8">
      <c r="A181" s="140"/>
      <c r="B181" s="140"/>
      <c r="C181" s="140"/>
    </row>
  </sheetData>
  <mergeCells count="145">
    <mergeCell ref="H170:H179"/>
    <mergeCell ref="A181:C181"/>
    <mergeCell ref="E130:H132"/>
    <mergeCell ref="A147:C147"/>
    <mergeCell ref="A170:B179"/>
    <mergeCell ref="C170:C179"/>
    <mergeCell ref="D170:D179"/>
    <mergeCell ref="E170:F179"/>
    <mergeCell ref="G170:G179"/>
    <mergeCell ref="H158:H162"/>
    <mergeCell ref="G163:G167"/>
    <mergeCell ref="H163:H167"/>
    <mergeCell ref="A168:D169"/>
    <mergeCell ref="E168:H169"/>
    <mergeCell ref="A158:B167"/>
    <mergeCell ref="C158:C167"/>
    <mergeCell ref="D158:D167"/>
    <mergeCell ref="E158:F167"/>
    <mergeCell ref="G158:G162"/>
    <mergeCell ref="A146:H146"/>
    <mergeCell ref="A155:B155"/>
    <mergeCell ref="E155:F155"/>
    <mergeCell ref="A156:D157"/>
    <mergeCell ref="E156:H157"/>
    <mergeCell ref="A127:H127"/>
    <mergeCell ref="A128:D128"/>
    <mergeCell ref="A129:B134"/>
    <mergeCell ref="C129:C134"/>
    <mergeCell ref="D129:D134"/>
    <mergeCell ref="H114:H119"/>
    <mergeCell ref="A120:D120"/>
    <mergeCell ref="E120:H120"/>
    <mergeCell ref="A121:B126"/>
    <mergeCell ref="C121:C126"/>
    <mergeCell ref="D121:D126"/>
    <mergeCell ref="E121:F126"/>
    <mergeCell ref="G121:G126"/>
    <mergeCell ref="H121:H126"/>
    <mergeCell ref="A114:B119"/>
    <mergeCell ref="C114:C119"/>
    <mergeCell ref="D114:D119"/>
    <mergeCell ref="E114:F119"/>
    <mergeCell ref="G114:G119"/>
    <mergeCell ref="A111:H111"/>
    <mergeCell ref="A112:B112"/>
    <mergeCell ref="E112:F112"/>
    <mergeCell ref="A113:D113"/>
    <mergeCell ref="E113:H113"/>
    <mergeCell ref="A101:B106"/>
    <mergeCell ref="E101:F106"/>
    <mergeCell ref="G101:H106"/>
    <mergeCell ref="A107:H107"/>
    <mergeCell ref="A108:H109"/>
    <mergeCell ref="A91:H91"/>
    <mergeCell ref="A98:H98"/>
    <mergeCell ref="A99:B100"/>
    <mergeCell ref="C99:D100"/>
    <mergeCell ref="E99:H99"/>
    <mergeCell ref="E100:F100"/>
    <mergeCell ref="G100:H100"/>
    <mergeCell ref="A83:D83"/>
    <mergeCell ref="E83:H83"/>
    <mergeCell ref="A84:B89"/>
    <mergeCell ref="C84:C89"/>
    <mergeCell ref="D84:D89"/>
    <mergeCell ref="E84:F89"/>
    <mergeCell ref="G84:G89"/>
    <mergeCell ref="H84:H89"/>
    <mergeCell ref="A76:D76"/>
    <mergeCell ref="E76:H76"/>
    <mergeCell ref="A77:B82"/>
    <mergeCell ref="C77:C82"/>
    <mergeCell ref="D77:D82"/>
    <mergeCell ref="E77:F82"/>
    <mergeCell ref="G77:G82"/>
    <mergeCell ref="H77:H82"/>
    <mergeCell ref="A69:D69"/>
    <mergeCell ref="E69:H69"/>
    <mergeCell ref="A70:B75"/>
    <mergeCell ref="C70:C75"/>
    <mergeCell ref="D70:D75"/>
    <mergeCell ref="E70:F75"/>
    <mergeCell ref="G70:G75"/>
    <mergeCell ref="H70:H75"/>
    <mergeCell ref="A62:D62"/>
    <mergeCell ref="E62:H62"/>
    <mergeCell ref="A63:B68"/>
    <mergeCell ref="C63:C68"/>
    <mergeCell ref="D63:D68"/>
    <mergeCell ref="E63:F68"/>
    <mergeCell ref="G63:G68"/>
    <mergeCell ref="H63:H68"/>
    <mergeCell ref="A55:D55"/>
    <mergeCell ref="E55:H55"/>
    <mergeCell ref="A56:B61"/>
    <mergeCell ref="C56:C61"/>
    <mergeCell ref="D56:D61"/>
    <mergeCell ref="E56:F61"/>
    <mergeCell ref="G56:G61"/>
    <mergeCell ref="H56:H61"/>
    <mergeCell ref="A48:D48"/>
    <mergeCell ref="E48:H48"/>
    <mergeCell ref="A49:B54"/>
    <mergeCell ref="C49:C54"/>
    <mergeCell ref="D49:D54"/>
    <mergeCell ref="E49:F54"/>
    <mergeCell ref="G49:G54"/>
    <mergeCell ref="H49:H54"/>
    <mergeCell ref="A41:D41"/>
    <mergeCell ref="E41:H41"/>
    <mergeCell ref="A42:B47"/>
    <mergeCell ref="C42:C47"/>
    <mergeCell ref="D42:D47"/>
    <mergeCell ref="E42:F47"/>
    <mergeCell ref="G42:G47"/>
    <mergeCell ref="H42:H47"/>
    <mergeCell ref="A34:D34"/>
    <mergeCell ref="E34:H34"/>
    <mergeCell ref="A35:B40"/>
    <mergeCell ref="C35:C40"/>
    <mergeCell ref="D35:D40"/>
    <mergeCell ref="E35:F40"/>
    <mergeCell ref="G35:G40"/>
    <mergeCell ref="H35:H40"/>
    <mergeCell ref="E15:H15"/>
    <mergeCell ref="E16:F17"/>
    <mergeCell ref="G16:H17"/>
    <mergeCell ref="E18:H18"/>
    <mergeCell ref="E19:F20"/>
    <mergeCell ref="G19:H20"/>
    <mergeCell ref="A12:H12"/>
    <mergeCell ref="A13:B14"/>
    <mergeCell ref="C13:D14"/>
    <mergeCell ref="E13:H13"/>
    <mergeCell ref="E14:F14"/>
    <mergeCell ref="G14:H14"/>
    <mergeCell ref="A7:H8"/>
    <mergeCell ref="A15:B20"/>
    <mergeCell ref="A21:H21"/>
    <mergeCell ref="A22:H23"/>
    <mergeCell ref="A24:B30"/>
    <mergeCell ref="C24:H30"/>
    <mergeCell ref="A32:H32"/>
    <mergeCell ref="A33:B33"/>
    <mergeCell ref="E33:F33"/>
  </mergeCells>
  <pageMargins left="0.75" right="0.75" top="1" bottom="1" header="0.5" footer="0.5"/>
  <pageSetup paperSize="9"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T55"/>
  <sheetViews>
    <sheetView workbookViewId="0">
      <selection sqref="A1:K8"/>
    </sheetView>
  </sheetViews>
  <sheetFormatPr defaultRowHeight="15.75"/>
  <cols>
    <col min="1" max="1" width="17.875" customWidth="1"/>
    <col min="2" max="2" width="13.75" customWidth="1"/>
    <col min="3" max="5" width="9" customWidth="1"/>
    <col min="6" max="6" width="1.75" customWidth="1"/>
    <col min="7" max="7" width="9" customWidth="1"/>
    <col min="8" max="8" width="2" customWidth="1"/>
    <col min="9" max="9" width="21.25" customWidth="1"/>
    <col min="12" max="12" width="6" customWidth="1"/>
    <col min="13" max="13" width="18.25" customWidth="1"/>
    <col min="14" max="14" width="22.5" customWidth="1"/>
    <col min="15" max="15" width="9.375" customWidth="1"/>
    <col min="16" max="16" width="11.375" customWidth="1"/>
    <col min="17" max="17" width="14" customWidth="1"/>
    <col min="18" max="18" width="14.375" customWidth="1"/>
    <col min="19" max="19" width="13.75" customWidth="1"/>
    <col min="20" max="20" width="13.375" customWidth="1"/>
  </cols>
  <sheetData>
    <row r="1" spans="1:20" ht="20.25">
      <c r="A1" s="1" t="s">
        <v>0</v>
      </c>
      <c r="B1" s="1"/>
    </row>
    <row r="2" spans="1:20" ht="20.25">
      <c r="A2" s="1" t="s">
        <v>1</v>
      </c>
      <c r="B2" s="1"/>
    </row>
    <row r="3" spans="1:20" ht="20.25">
      <c r="A3" s="1" t="s">
        <v>2</v>
      </c>
      <c r="B3" s="1"/>
    </row>
    <row r="4" spans="1:20" ht="20.25">
      <c r="A4" s="1" t="s">
        <v>3</v>
      </c>
      <c r="B4" s="1"/>
    </row>
    <row r="5" spans="1:20" ht="20.25">
      <c r="A5" s="1" t="s">
        <v>4</v>
      </c>
      <c r="B5" s="1"/>
    </row>
    <row r="6" spans="1:20" ht="20.25">
      <c r="A6" s="1"/>
      <c r="B6" s="1"/>
    </row>
    <row r="7" spans="1:20">
      <c r="A7" s="260" t="s">
        <v>119</v>
      </c>
      <c r="B7" s="261"/>
      <c r="C7" s="261"/>
      <c r="D7" s="261"/>
      <c r="E7" s="261"/>
      <c r="F7" s="261"/>
      <c r="G7" s="261"/>
      <c r="H7" s="261"/>
      <c r="I7" s="84"/>
      <c r="J7" s="84"/>
      <c r="K7" s="84"/>
    </row>
    <row r="8" spans="1:20">
      <c r="A8" s="261"/>
      <c r="B8" s="261"/>
      <c r="C8" s="261"/>
      <c r="D8" s="261"/>
      <c r="E8" s="261"/>
      <c r="F8" s="261"/>
      <c r="G8" s="261"/>
      <c r="H8" s="261"/>
      <c r="I8" s="84"/>
      <c r="J8" s="84"/>
      <c r="K8" s="84"/>
    </row>
    <row r="10" spans="1:20" ht="25.5" customHeight="1">
      <c r="A10" s="147" t="s">
        <v>76</v>
      </c>
      <c r="B10" s="147" t="s">
        <v>77</v>
      </c>
      <c r="C10" s="148" t="s">
        <v>78</v>
      </c>
      <c r="D10" s="149"/>
      <c r="E10" s="150" t="s">
        <v>79</v>
      </c>
      <c r="F10" s="151"/>
      <c r="G10" s="152" t="s">
        <v>80</v>
      </c>
      <c r="H10" s="153"/>
      <c r="I10" s="154" t="s">
        <v>81</v>
      </c>
      <c r="J10" s="155" t="s">
        <v>82</v>
      </c>
      <c r="K10" s="155"/>
      <c r="M10" s="154" t="s">
        <v>76</v>
      </c>
      <c r="N10" s="154" t="s">
        <v>77</v>
      </c>
      <c r="O10" s="154" t="s">
        <v>79</v>
      </c>
      <c r="P10" s="251" t="s">
        <v>80</v>
      </c>
      <c r="Q10" s="148" t="s">
        <v>82</v>
      </c>
      <c r="R10" s="252"/>
      <c r="S10" s="252"/>
      <c r="T10" s="149"/>
    </row>
    <row r="11" spans="1:20" ht="51" customHeight="1">
      <c r="A11" s="156"/>
      <c r="B11" s="156"/>
      <c r="C11" s="157" t="s">
        <v>83</v>
      </c>
      <c r="D11" s="157" t="s">
        <v>84</v>
      </c>
      <c r="E11" s="158"/>
      <c r="F11" s="159"/>
      <c r="G11" s="160"/>
      <c r="H11" s="161"/>
      <c r="I11" s="162"/>
      <c r="J11" s="163" t="s">
        <v>85</v>
      </c>
      <c r="K11" s="163" t="s">
        <v>86</v>
      </c>
      <c r="M11" s="156"/>
      <c r="N11" s="156"/>
      <c r="O11" s="156"/>
      <c r="P11" s="253"/>
      <c r="Q11" s="254" t="s">
        <v>115</v>
      </c>
      <c r="R11" s="255" t="s">
        <v>116</v>
      </c>
      <c r="S11" s="254" t="s">
        <v>89</v>
      </c>
      <c r="T11" s="255" t="s">
        <v>100</v>
      </c>
    </row>
    <row r="12" spans="1:20" ht="120.75" customHeight="1">
      <c r="A12" s="164" t="s">
        <v>87</v>
      </c>
      <c r="B12" s="164"/>
      <c r="C12" s="165">
        <v>0.25900000000000001</v>
      </c>
      <c r="D12" s="165">
        <v>0.224</v>
      </c>
      <c r="E12" s="166">
        <v>3.6</v>
      </c>
      <c r="F12" s="167"/>
      <c r="G12" s="168">
        <v>22</v>
      </c>
      <c r="H12" s="169"/>
      <c r="I12" s="170" t="s">
        <v>88</v>
      </c>
      <c r="J12" s="171">
        <f>ROUND(167*(1-C61),2)</f>
        <v>167</v>
      </c>
      <c r="K12" s="171">
        <f>ROUND(206*(1-C61),2)</f>
        <v>206</v>
      </c>
      <c r="M12" s="256" t="s">
        <v>104</v>
      </c>
      <c r="N12" s="227"/>
      <c r="O12" s="228">
        <v>3</v>
      </c>
      <c r="P12" s="214">
        <v>24</v>
      </c>
      <c r="Q12" s="222">
        <f>ROUND(437*(1-L61),2)</f>
        <v>437</v>
      </c>
      <c r="R12" s="222">
        <f>ROUND(627*(1-L61),2)</f>
        <v>627</v>
      </c>
      <c r="S12" s="222">
        <f>ROUND(481*(1-L61),2)</f>
        <v>481</v>
      </c>
      <c r="T12" s="229">
        <f>ROUND(519*(1-L61),2)</f>
        <v>519</v>
      </c>
    </row>
    <row r="13" spans="1:20" ht="31.5" hidden="1">
      <c r="A13" s="172"/>
      <c r="B13" s="172"/>
      <c r="C13" s="173"/>
      <c r="D13" s="173"/>
      <c r="E13" s="174"/>
      <c r="F13" s="175"/>
      <c r="G13" s="176"/>
      <c r="H13" s="177"/>
      <c r="I13" s="178" t="s">
        <v>89</v>
      </c>
      <c r="J13" s="179">
        <f>ROUND(183*(1-C61),2)</f>
        <v>183</v>
      </c>
      <c r="K13" s="179">
        <f>ROUND(225*(1-C61),2)</f>
        <v>225</v>
      </c>
      <c r="M13" s="230" t="s">
        <v>60</v>
      </c>
      <c r="N13" s="231"/>
      <c r="O13" s="192">
        <v>3</v>
      </c>
      <c r="P13" s="232">
        <v>51</v>
      </c>
      <c r="Q13" s="193">
        <f>ROUND(169*(1-L61),2)</f>
        <v>169</v>
      </c>
      <c r="R13" s="193">
        <f>ROUND(244*(1-L61),2)</f>
        <v>244</v>
      </c>
      <c r="S13" s="193">
        <f>ROUND(186*(1-L61),2)</f>
        <v>186</v>
      </c>
      <c r="T13" s="233">
        <f>ROUND(201*(1-L61),2)</f>
        <v>201</v>
      </c>
    </row>
    <row r="14" spans="1:20" hidden="1">
      <c r="A14" s="180"/>
      <c r="B14" s="180"/>
      <c r="C14" s="181"/>
      <c r="D14" s="181"/>
      <c r="E14" s="182"/>
      <c r="F14" s="183"/>
      <c r="G14" s="184"/>
      <c r="H14" s="185"/>
      <c r="I14" s="186" t="s">
        <v>90</v>
      </c>
      <c r="J14" s="187">
        <f>ROUND(252*(1-C61),2)</f>
        <v>252</v>
      </c>
      <c r="K14" s="187">
        <f>ROUND(311*(1-C61),2)</f>
        <v>311</v>
      </c>
      <c r="M14" s="234"/>
      <c r="N14" s="162"/>
      <c r="O14" s="198"/>
      <c r="P14" s="235"/>
      <c r="Q14" s="199"/>
      <c r="R14" s="199"/>
      <c r="S14" s="199"/>
      <c r="T14" s="236"/>
    </row>
    <row r="15" spans="1:20">
      <c r="A15" s="164" t="s">
        <v>91</v>
      </c>
      <c r="B15" s="164"/>
      <c r="C15" s="165">
        <v>0.23799999999999999</v>
      </c>
      <c r="D15" s="165">
        <v>0.20300000000000001</v>
      </c>
      <c r="E15" s="166">
        <v>3</v>
      </c>
      <c r="F15" s="167"/>
      <c r="G15" s="168">
        <v>22</v>
      </c>
      <c r="H15" s="169"/>
      <c r="I15" s="223" t="s">
        <v>92</v>
      </c>
      <c r="J15" s="189">
        <f>ROUND(118*(1-C61),2)</f>
        <v>118</v>
      </c>
      <c r="K15" s="189">
        <f>ROUND(194*(1-C61),2)</f>
        <v>194</v>
      </c>
      <c r="M15" s="237" t="s">
        <v>105</v>
      </c>
      <c r="N15" s="231"/>
      <c r="O15" s="228">
        <v>3.6</v>
      </c>
      <c r="P15" s="214">
        <v>50</v>
      </c>
      <c r="Q15" s="222">
        <f>ROUND(140*(1-L61),2)</f>
        <v>140</v>
      </c>
      <c r="R15" s="229" t="s">
        <v>106</v>
      </c>
      <c r="S15" s="229" t="s">
        <v>106</v>
      </c>
      <c r="T15" s="229">
        <f>ROUND(168*(1-L61),2)</f>
        <v>168</v>
      </c>
    </row>
    <row r="16" spans="1:20" ht="50.25" customHeight="1">
      <c r="A16" s="172"/>
      <c r="B16" s="172"/>
      <c r="C16" s="173"/>
      <c r="D16" s="173"/>
      <c r="E16" s="174"/>
      <c r="F16" s="175"/>
      <c r="G16" s="176"/>
      <c r="H16" s="177"/>
      <c r="I16" s="223"/>
      <c r="J16" s="189"/>
      <c r="K16" s="189"/>
      <c r="M16" s="238"/>
      <c r="N16" s="162"/>
      <c r="O16" s="228">
        <v>3</v>
      </c>
      <c r="P16" s="214">
        <v>50</v>
      </c>
      <c r="Q16" s="229">
        <f>ROUND(140*(1-L61),2)</f>
        <v>140</v>
      </c>
      <c r="R16" s="229">
        <f>ROUND(202*(1-L61),2)</f>
        <v>202</v>
      </c>
      <c r="S16" s="229">
        <f>ROUND(154*(1-L61),2)</f>
        <v>154</v>
      </c>
      <c r="T16" s="229">
        <f>ROUND(168*(1-L61),2)</f>
        <v>168</v>
      </c>
    </row>
    <row r="17" spans="1:20" ht="31.5">
      <c r="A17" s="172"/>
      <c r="B17" s="172"/>
      <c r="C17" s="173"/>
      <c r="D17" s="173"/>
      <c r="E17" s="174"/>
      <c r="F17" s="175"/>
      <c r="G17" s="176"/>
      <c r="H17" s="177"/>
      <c r="I17" s="224" t="s">
        <v>89</v>
      </c>
      <c r="J17" s="191">
        <f>ROUND(130*(1-C61),2)</f>
        <v>130</v>
      </c>
      <c r="K17" s="191">
        <f>ROUND(213*(1-C61),2)</f>
        <v>213</v>
      </c>
      <c r="M17" s="237" t="s">
        <v>107</v>
      </c>
      <c r="N17" s="231"/>
      <c r="O17" s="192">
        <v>3</v>
      </c>
      <c r="P17" s="232">
        <v>40</v>
      </c>
      <c r="Q17" s="193" t="str">
        <f>ROUND(136*(1-L61),2)&amp;"*"</f>
        <v>136*</v>
      </c>
      <c r="R17" s="233" t="s">
        <v>106</v>
      </c>
      <c r="S17" s="233" t="s">
        <v>106</v>
      </c>
      <c r="T17" s="233" t="s">
        <v>106</v>
      </c>
    </row>
    <row r="18" spans="1:20" ht="21" customHeight="1">
      <c r="A18" s="180"/>
      <c r="B18" s="180"/>
      <c r="C18" s="181"/>
      <c r="D18" s="181"/>
      <c r="E18" s="182"/>
      <c r="F18" s="183"/>
      <c r="G18" s="184"/>
      <c r="H18" s="185"/>
      <c r="I18" s="222" t="s">
        <v>90</v>
      </c>
      <c r="J18" s="191">
        <f>ROUND(189*(1-C61),2)</f>
        <v>189</v>
      </c>
      <c r="K18" s="191">
        <f>ROUND(309*(1-C61),2)</f>
        <v>309</v>
      </c>
      <c r="M18" s="238"/>
      <c r="N18" s="162"/>
      <c r="O18" s="198"/>
      <c r="P18" s="235"/>
      <c r="Q18" s="199"/>
      <c r="R18" s="236"/>
      <c r="S18" s="236"/>
      <c r="T18" s="236"/>
    </row>
    <row r="19" spans="1:20">
      <c r="A19" s="164" t="s">
        <v>93</v>
      </c>
      <c r="B19" s="164"/>
      <c r="C19" s="165">
        <v>0.27200000000000002</v>
      </c>
      <c r="D19" s="165">
        <v>0.24399999999999999</v>
      </c>
      <c r="E19" s="166">
        <v>3</v>
      </c>
      <c r="F19" s="167"/>
      <c r="G19" s="168">
        <v>22</v>
      </c>
      <c r="H19" s="169"/>
      <c r="I19" s="222" t="s">
        <v>94</v>
      </c>
      <c r="J19" s="191">
        <f>ROUND(184*(1-E61),2)</f>
        <v>184</v>
      </c>
      <c r="K19" s="191">
        <f>ROUND(252*(1-E61),2)</f>
        <v>252</v>
      </c>
      <c r="M19" s="237" t="s">
        <v>108</v>
      </c>
      <c r="N19" s="231"/>
      <c r="O19" s="192">
        <v>3</v>
      </c>
      <c r="P19" s="232">
        <v>10</v>
      </c>
      <c r="Q19" s="193">
        <f>ROUND(480*(1-L61),2)</f>
        <v>480</v>
      </c>
      <c r="R19" s="193">
        <f>ROUND(683*(1-L61),2)</f>
        <v>683</v>
      </c>
      <c r="S19" s="193">
        <f>ROUND(528*(1-L61),2)</f>
        <v>528</v>
      </c>
      <c r="T19" s="233">
        <f>ROUND(565*(1-L61),2)</f>
        <v>565</v>
      </c>
    </row>
    <row r="20" spans="1:20" ht="31.5">
      <c r="A20" s="172"/>
      <c r="B20" s="172"/>
      <c r="C20" s="173"/>
      <c r="D20" s="173"/>
      <c r="E20" s="174"/>
      <c r="F20" s="175"/>
      <c r="G20" s="176"/>
      <c r="H20" s="177"/>
      <c r="I20" s="224" t="s">
        <v>89</v>
      </c>
      <c r="J20" s="225">
        <f>ROUND(202*(1-E61),2)</f>
        <v>202</v>
      </c>
      <c r="K20" s="191">
        <f>ROUND(277*(1-E61),2)</f>
        <v>277</v>
      </c>
      <c r="M20" s="238"/>
      <c r="N20" s="162"/>
      <c r="O20" s="198"/>
      <c r="P20" s="235"/>
      <c r="Q20" s="199"/>
      <c r="R20" s="199"/>
      <c r="S20" s="199"/>
      <c r="T20" s="236"/>
    </row>
    <row r="21" spans="1:20">
      <c r="A21" s="180"/>
      <c r="B21" s="180"/>
      <c r="C21" s="181"/>
      <c r="D21" s="181"/>
      <c r="E21" s="182"/>
      <c r="F21" s="183"/>
      <c r="G21" s="184"/>
      <c r="H21" s="185"/>
      <c r="I21" s="222" t="s">
        <v>90</v>
      </c>
      <c r="J21" s="191">
        <f>ROUND(279*(1-E61),2)</f>
        <v>279</v>
      </c>
      <c r="K21" s="191">
        <f>ROUND(383*(1-E61),2)</f>
        <v>383</v>
      </c>
      <c r="M21" s="239" t="s">
        <v>109</v>
      </c>
      <c r="N21" s="240"/>
      <c r="O21" s="192">
        <v>3</v>
      </c>
      <c r="P21" s="232">
        <v>20</v>
      </c>
      <c r="Q21" s="193">
        <f>ROUND(422*(1-L61),2)</f>
        <v>422</v>
      </c>
      <c r="R21" s="193">
        <f>ROUND(608*(1-L61),2)</f>
        <v>608</v>
      </c>
      <c r="S21" s="193">
        <f>ROUND(465*(1-L61),2)</f>
        <v>465</v>
      </c>
      <c r="T21" s="233">
        <f>ROUND(503*(1-L61),2)</f>
        <v>503</v>
      </c>
    </row>
    <row r="22" spans="1:20" ht="33.75" customHeight="1">
      <c r="A22" s="164" t="s">
        <v>95</v>
      </c>
      <c r="B22" s="164"/>
      <c r="C22" s="165">
        <v>0.193</v>
      </c>
      <c r="D22" s="165">
        <v>0.16</v>
      </c>
      <c r="E22" s="192">
        <v>3</v>
      </c>
      <c r="F22" s="192"/>
      <c r="G22" s="193">
        <v>22</v>
      </c>
      <c r="H22" s="193"/>
      <c r="I22" s="188" t="s">
        <v>96</v>
      </c>
      <c r="J22" s="194">
        <f>ROUND(104*(1-G61),2)</f>
        <v>104</v>
      </c>
      <c r="K22" s="194">
        <f>ROUND(216*(1-G61),2)</f>
        <v>216</v>
      </c>
      <c r="M22" s="239"/>
      <c r="N22" s="240"/>
      <c r="O22" s="198"/>
      <c r="P22" s="235"/>
      <c r="Q22" s="199"/>
      <c r="R22" s="199"/>
      <c r="S22" s="199"/>
      <c r="T22" s="236"/>
    </row>
    <row r="23" spans="1:20">
      <c r="A23" s="172"/>
      <c r="B23" s="172"/>
      <c r="C23" s="173"/>
      <c r="D23" s="173"/>
      <c r="E23" s="195"/>
      <c r="F23" s="195"/>
      <c r="G23" s="196"/>
      <c r="H23" s="196"/>
      <c r="I23" s="190"/>
      <c r="J23" s="197"/>
      <c r="K23" s="197"/>
      <c r="M23" s="216" t="s">
        <v>110</v>
      </c>
      <c r="N23" s="231"/>
      <c r="O23" s="192">
        <v>3</v>
      </c>
      <c r="P23" s="232">
        <v>50</v>
      </c>
      <c r="Q23" s="193">
        <f>ROUND(250*(1-L61),2)</f>
        <v>250</v>
      </c>
      <c r="R23" s="193" t="s">
        <v>106</v>
      </c>
      <c r="S23" s="193" t="s">
        <v>106</v>
      </c>
      <c r="T23" s="193" t="s">
        <v>106</v>
      </c>
    </row>
    <row r="24" spans="1:20">
      <c r="A24" s="172"/>
      <c r="B24" s="172"/>
      <c r="C24" s="173"/>
      <c r="D24" s="173"/>
      <c r="E24" s="195"/>
      <c r="F24" s="195"/>
      <c r="G24" s="196"/>
      <c r="H24" s="196"/>
      <c r="I24" s="190"/>
      <c r="J24" s="197"/>
      <c r="K24" s="197"/>
      <c r="M24" s="257"/>
      <c r="N24" s="241"/>
      <c r="O24" s="195"/>
      <c r="P24" s="242"/>
      <c r="Q24" s="196"/>
      <c r="R24" s="196"/>
      <c r="S24" s="196"/>
      <c r="T24" s="196"/>
    </row>
    <row r="25" spans="1:20" ht="25.5" customHeight="1">
      <c r="A25" s="180"/>
      <c r="B25" s="180"/>
      <c r="C25" s="181"/>
      <c r="D25" s="181"/>
      <c r="E25" s="198"/>
      <c r="F25" s="198"/>
      <c r="G25" s="199"/>
      <c r="H25" s="199"/>
      <c r="I25" s="200"/>
      <c r="J25" s="201"/>
      <c r="K25" s="201"/>
      <c r="M25" s="221"/>
      <c r="N25" s="162"/>
      <c r="O25" s="198"/>
      <c r="P25" s="235"/>
      <c r="Q25" s="199"/>
      <c r="R25" s="199"/>
      <c r="S25" s="199"/>
      <c r="T25" s="199"/>
    </row>
    <row r="26" spans="1:20">
      <c r="A26" s="202" t="s">
        <v>103</v>
      </c>
      <c r="B26" s="203"/>
      <c r="C26" s="203"/>
      <c r="D26" s="203"/>
      <c r="E26" s="203"/>
      <c r="F26" s="203"/>
      <c r="G26" s="203"/>
      <c r="H26" s="203"/>
      <c r="I26" s="203"/>
      <c r="J26" s="203"/>
      <c r="K26" s="204"/>
      <c r="M26" s="216" t="s">
        <v>111</v>
      </c>
      <c r="N26" s="240"/>
      <c r="O26" s="192">
        <v>3</v>
      </c>
      <c r="P26" s="232">
        <v>24</v>
      </c>
      <c r="Q26" s="193" t="str">
        <f>ROUND(437*(1-L61),2)&amp;"*"</f>
        <v>437*</v>
      </c>
      <c r="R26" s="233" t="s">
        <v>106</v>
      </c>
      <c r="S26" s="233" t="s">
        <v>106</v>
      </c>
      <c r="T26" s="233">
        <f>ROUND(519*(1-L61),2)</f>
        <v>519</v>
      </c>
    </row>
    <row r="27" spans="1:20" ht="63">
      <c r="A27" s="205" t="s">
        <v>97</v>
      </c>
      <c r="B27" s="206"/>
      <c r="C27" s="207">
        <v>0.34100000000000003</v>
      </c>
      <c r="D27" s="207">
        <v>0.30299999999999999</v>
      </c>
      <c r="E27" s="208">
        <v>3</v>
      </c>
      <c r="F27" s="209"/>
      <c r="G27" s="210">
        <v>22</v>
      </c>
      <c r="H27" s="211"/>
      <c r="I27" s="212" t="s">
        <v>98</v>
      </c>
      <c r="J27" s="213">
        <f>ROUND(422*(1-I61),2)</f>
        <v>422</v>
      </c>
      <c r="K27" s="191">
        <f>ROUND(464*(1-I61),2)</f>
        <v>464</v>
      </c>
      <c r="M27" s="221"/>
      <c r="N27" s="240"/>
      <c r="O27" s="198"/>
      <c r="P27" s="235"/>
      <c r="Q27" s="199"/>
      <c r="R27" s="236"/>
      <c r="S27" s="236"/>
      <c r="T27" s="236"/>
    </row>
    <row r="28" spans="1:20" ht="63">
      <c r="A28" s="205" t="s">
        <v>99</v>
      </c>
      <c r="B28" s="214"/>
      <c r="C28" s="207">
        <v>0.34100000000000003</v>
      </c>
      <c r="D28" s="207">
        <v>0.30299999999999999</v>
      </c>
      <c r="E28" s="208">
        <v>3</v>
      </c>
      <c r="F28" s="209"/>
      <c r="G28" s="210">
        <v>22</v>
      </c>
      <c r="H28" s="211"/>
      <c r="I28" s="212" t="s">
        <v>100</v>
      </c>
      <c r="J28" s="215">
        <f>ROUND(538*(1-I61),2)</f>
        <v>538</v>
      </c>
      <c r="K28" s="191">
        <f>ROUND(591*(1-I61),2)</f>
        <v>591</v>
      </c>
      <c r="M28" s="216" t="s">
        <v>112</v>
      </c>
      <c r="N28" s="231"/>
      <c r="O28" s="192">
        <v>3</v>
      </c>
      <c r="P28" s="232">
        <v>20</v>
      </c>
      <c r="Q28" s="193" t="str">
        <f>ROUND(437*(1-L61),2)&amp;"*"</f>
        <v>437*</v>
      </c>
      <c r="R28" s="233">
        <f>ROUND(627*(1-L61),2)</f>
        <v>627</v>
      </c>
      <c r="S28" s="233" t="s">
        <v>106</v>
      </c>
      <c r="T28" s="233">
        <f>ROUND(519*(1-L61),2)</f>
        <v>519</v>
      </c>
    </row>
    <row r="29" spans="1:20" ht="47.25">
      <c r="A29" s="205" t="s">
        <v>101</v>
      </c>
      <c r="B29" s="206"/>
      <c r="C29" s="207">
        <v>0.26800000000000002</v>
      </c>
      <c r="D29" s="207">
        <v>0.22900000000000001</v>
      </c>
      <c r="E29" s="208">
        <v>3</v>
      </c>
      <c r="F29" s="209"/>
      <c r="G29" s="210">
        <v>22</v>
      </c>
      <c r="H29" s="211"/>
      <c r="I29" s="212" t="s">
        <v>98</v>
      </c>
      <c r="J29" s="213">
        <f>ROUND(319*(1-J61),2)</f>
        <v>319</v>
      </c>
      <c r="K29" s="191">
        <f>ROUND(464*(1-J61),2)</f>
        <v>464</v>
      </c>
      <c r="M29" s="221"/>
      <c r="N29" s="162"/>
      <c r="O29" s="198"/>
      <c r="P29" s="235"/>
      <c r="Q29" s="199"/>
      <c r="R29" s="236"/>
      <c r="S29" s="236"/>
      <c r="T29" s="236"/>
    </row>
    <row r="30" spans="1:20" ht="47.25">
      <c r="A30" s="205" t="s">
        <v>101</v>
      </c>
      <c r="B30" s="214"/>
      <c r="C30" s="207">
        <v>0.26800000000000002</v>
      </c>
      <c r="D30" s="207">
        <v>0.22900000000000001</v>
      </c>
      <c r="E30" s="208">
        <v>3</v>
      </c>
      <c r="F30" s="209"/>
      <c r="G30" s="210">
        <v>22</v>
      </c>
      <c r="H30" s="211"/>
      <c r="I30" s="212" t="s">
        <v>100</v>
      </c>
      <c r="J30" s="215">
        <f>ROUND(406*(1-J61),2)</f>
        <v>406</v>
      </c>
      <c r="K30" s="191">
        <f>ROUND(591*(1-J61),2)</f>
        <v>591</v>
      </c>
      <c r="M30" s="258" t="s">
        <v>113</v>
      </c>
      <c r="N30" s="240"/>
      <c r="O30" s="192">
        <v>3.05</v>
      </c>
      <c r="P30" s="243">
        <v>12</v>
      </c>
      <c r="Q30" s="244" t="str">
        <f>ROUND(437*(1-L61),2)&amp;"*"</f>
        <v>437*</v>
      </c>
      <c r="R30" s="233">
        <f>ROUND(627*(1-L61),2)</f>
        <v>627</v>
      </c>
      <c r="S30" s="233" t="s">
        <v>106</v>
      </c>
      <c r="T30" s="244">
        <f>ROUND(519*(1-L61),2)</f>
        <v>519</v>
      </c>
    </row>
    <row r="31" spans="1:20">
      <c r="A31" s="216" t="s">
        <v>102</v>
      </c>
      <c r="B31" s="217"/>
      <c r="C31" s="218">
        <v>0.28499999999999998</v>
      </c>
      <c r="D31" s="218">
        <v>0.246</v>
      </c>
      <c r="E31" s="219">
        <v>3</v>
      </c>
      <c r="F31" s="219"/>
      <c r="G31" s="220">
        <v>22</v>
      </c>
      <c r="H31" s="220"/>
      <c r="I31" s="222" t="s">
        <v>98</v>
      </c>
      <c r="J31" s="191">
        <f>ROUND(570*(1-J61),2)</f>
        <v>570</v>
      </c>
      <c r="K31" s="191">
        <f>ROUND(772*(1-J61),2)</f>
        <v>772</v>
      </c>
      <c r="M31" s="258"/>
      <c r="N31" s="240"/>
      <c r="O31" s="195"/>
      <c r="P31" s="245"/>
      <c r="Q31" s="246"/>
      <c r="R31" s="247"/>
      <c r="S31" s="247"/>
      <c r="T31" s="246"/>
    </row>
    <row r="32" spans="1:20" ht="55.5" customHeight="1">
      <c r="A32" s="221"/>
      <c r="B32" s="217"/>
      <c r="C32" s="218"/>
      <c r="D32" s="218"/>
      <c r="E32" s="219"/>
      <c r="F32" s="219"/>
      <c r="G32" s="220"/>
      <c r="H32" s="220"/>
      <c r="I32" s="212" t="s">
        <v>100</v>
      </c>
      <c r="J32" s="191">
        <f>ROUND(745*(1-J61),2)</f>
        <v>745</v>
      </c>
      <c r="K32" s="191">
        <f>ROUND(1010*(1-J61),2)</f>
        <v>1010</v>
      </c>
      <c r="M32" s="258"/>
      <c r="N32" s="240"/>
      <c r="O32" s="195"/>
      <c r="P32" s="245"/>
      <c r="Q32" s="246"/>
      <c r="R32" s="247"/>
      <c r="S32" s="247"/>
      <c r="T32" s="246"/>
    </row>
    <row r="33" spans="1:20">
      <c r="M33" s="258"/>
      <c r="N33" s="240"/>
      <c r="O33" s="198"/>
      <c r="P33" s="248"/>
      <c r="Q33" s="249"/>
      <c r="R33" s="236"/>
      <c r="S33" s="236"/>
      <c r="T33" s="249"/>
    </row>
    <row r="34" spans="1:20" ht="60.75" customHeight="1">
      <c r="M34" s="226" t="s">
        <v>114</v>
      </c>
      <c r="N34" s="226"/>
      <c r="O34" s="250">
        <v>3</v>
      </c>
      <c r="P34" s="227">
        <v>36</v>
      </c>
      <c r="Q34" s="229" t="str">
        <f>ROUND(336*(1-L61),2)&amp;"*"</f>
        <v>336*</v>
      </c>
      <c r="R34" s="229" t="s">
        <v>106</v>
      </c>
      <c r="S34" s="229" t="s">
        <v>106</v>
      </c>
      <c r="T34" s="229">
        <f>ROUND(404*(1-L61),2)</f>
        <v>404</v>
      </c>
    </row>
    <row r="35" spans="1:20" ht="18.75">
      <c r="A35" s="259" t="s">
        <v>118</v>
      </c>
      <c r="B35" s="259"/>
      <c r="C35" s="259"/>
      <c r="D35" s="259"/>
      <c r="E35" s="259"/>
      <c r="F35" s="259"/>
      <c r="G35" s="259"/>
      <c r="H35" s="259"/>
      <c r="I35" s="259"/>
      <c r="J35" s="259"/>
      <c r="K35" s="259"/>
    </row>
    <row r="36" spans="1:20">
      <c r="M36" s="84" t="s">
        <v>117</v>
      </c>
      <c r="N36" s="84"/>
      <c r="O36" s="84"/>
      <c r="P36" s="84"/>
      <c r="Q36" s="84"/>
      <c r="R36" s="84"/>
      <c r="S36" s="84"/>
      <c r="T36" s="84"/>
    </row>
    <row r="55" spans="1:11">
      <c r="A55" s="83" t="s">
        <v>120</v>
      </c>
      <c r="B55" s="83"/>
      <c r="C55" s="83"/>
      <c r="D55" s="83"/>
      <c r="E55" s="83"/>
      <c r="F55" s="83"/>
      <c r="G55" s="83"/>
      <c r="H55" s="83"/>
      <c r="I55" s="83"/>
      <c r="J55" s="83"/>
      <c r="K55" s="83"/>
    </row>
  </sheetData>
  <mergeCells count="126">
    <mergeCell ref="M36:T36"/>
    <mergeCell ref="A35:K35"/>
    <mergeCell ref="A7:K8"/>
    <mergeCell ref="A55:K55"/>
    <mergeCell ref="S28:S29"/>
    <mergeCell ref="T28:T29"/>
    <mergeCell ref="M30:M33"/>
    <mergeCell ref="N30:N33"/>
    <mergeCell ref="O30:O33"/>
    <mergeCell ref="P30:P33"/>
    <mergeCell ref="Q30:Q33"/>
    <mergeCell ref="R30:R33"/>
    <mergeCell ref="S30:S33"/>
    <mergeCell ref="T30:T33"/>
    <mergeCell ref="M28:M29"/>
    <mergeCell ref="N28:N29"/>
    <mergeCell ref="O28:O29"/>
    <mergeCell ref="P28:P29"/>
    <mergeCell ref="Q28:Q29"/>
    <mergeCell ref="R28:R29"/>
    <mergeCell ref="S23:S25"/>
    <mergeCell ref="T23:T25"/>
    <mergeCell ref="M26:M27"/>
    <mergeCell ref="N26:N27"/>
    <mergeCell ref="O26:O27"/>
    <mergeCell ref="P26:P27"/>
    <mergeCell ref="Q26:Q27"/>
    <mergeCell ref="R26:R27"/>
    <mergeCell ref="S26:S27"/>
    <mergeCell ref="T26:T27"/>
    <mergeCell ref="M23:M25"/>
    <mergeCell ref="N23:N25"/>
    <mergeCell ref="O23:O25"/>
    <mergeCell ref="P23:P25"/>
    <mergeCell ref="Q23:Q25"/>
    <mergeCell ref="R23:R25"/>
    <mergeCell ref="T19:T20"/>
    <mergeCell ref="M21:M22"/>
    <mergeCell ref="N21:N22"/>
    <mergeCell ref="O21:O22"/>
    <mergeCell ref="P21:P22"/>
    <mergeCell ref="Q21:Q22"/>
    <mergeCell ref="R21:R22"/>
    <mergeCell ref="S21:S22"/>
    <mergeCell ref="T21:T22"/>
    <mergeCell ref="R17:R18"/>
    <mergeCell ref="S17:S18"/>
    <mergeCell ref="T17:T18"/>
    <mergeCell ref="M19:M20"/>
    <mergeCell ref="N19:N20"/>
    <mergeCell ref="O19:O20"/>
    <mergeCell ref="P19:P20"/>
    <mergeCell ref="Q19:Q20"/>
    <mergeCell ref="R19:R20"/>
    <mergeCell ref="S19:S20"/>
    <mergeCell ref="R13:R14"/>
    <mergeCell ref="S13:S14"/>
    <mergeCell ref="T13:T14"/>
    <mergeCell ref="M15:M16"/>
    <mergeCell ref="N15:N16"/>
    <mergeCell ref="M17:M18"/>
    <mergeCell ref="N17:N18"/>
    <mergeCell ref="O17:O18"/>
    <mergeCell ref="P17:P18"/>
    <mergeCell ref="Q17:Q18"/>
    <mergeCell ref="M10:M11"/>
    <mergeCell ref="N10:N11"/>
    <mergeCell ref="O10:O11"/>
    <mergeCell ref="P10:P11"/>
    <mergeCell ref="Q10:T10"/>
    <mergeCell ref="M13:M14"/>
    <mergeCell ref="N13:N14"/>
    <mergeCell ref="O13:O14"/>
    <mergeCell ref="P13:P14"/>
    <mergeCell ref="Q13:Q14"/>
    <mergeCell ref="E29:F29"/>
    <mergeCell ref="G29:H29"/>
    <mergeCell ref="E30:F30"/>
    <mergeCell ref="G30:H30"/>
    <mergeCell ref="A31:A32"/>
    <mergeCell ref="B31:B32"/>
    <mergeCell ref="C31:C32"/>
    <mergeCell ref="D31:D32"/>
    <mergeCell ref="E31:F32"/>
    <mergeCell ref="G31:H32"/>
    <mergeCell ref="I22:I25"/>
    <mergeCell ref="J22:J25"/>
    <mergeCell ref="K22:K25"/>
    <mergeCell ref="E27:F27"/>
    <mergeCell ref="G27:H27"/>
    <mergeCell ref="E28:F28"/>
    <mergeCell ref="G28:H28"/>
    <mergeCell ref="A22:A25"/>
    <mergeCell ref="B22:B25"/>
    <mergeCell ref="C22:C25"/>
    <mergeCell ref="D22:D25"/>
    <mergeCell ref="E22:F25"/>
    <mergeCell ref="G22:H25"/>
    <mergeCell ref="I15:I16"/>
    <mergeCell ref="J15:J16"/>
    <mergeCell ref="K15:K16"/>
    <mergeCell ref="A19:A21"/>
    <mergeCell ref="B19:B21"/>
    <mergeCell ref="C19:C21"/>
    <mergeCell ref="D19:D21"/>
    <mergeCell ref="E19:F21"/>
    <mergeCell ref="G19:H21"/>
    <mergeCell ref="A15:A18"/>
    <mergeCell ref="B15:B18"/>
    <mergeCell ref="C15:C18"/>
    <mergeCell ref="D15:D18"/>
    <mergeCell ref="E15:F18"/>
    <mergeCell ref="G15:H18"/>
    <mergeCell ref="J10:K10"/>
    <mergeCell ref="A12:A14"/>
    <mergeCell ref="B12:B14"/>
    <mergeCell ref="C12:C14"/>
    <mergeCell ref="D12:D14"/>
    <mergeCell ref="E12:F14"/>
    <mergeCell ref="G12:H14"/>
    <mergeCell ref="A10:A11"/>
    <mergeCell ref="B10:B11"/>
    <mergeCell ref="C10:D10"/>
    <mergeCell ref="E10:F11"/>
    <mergeCell ref="G10:H11"/>
    <mergeCell ref="I10:I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K31"/>
  <sheetViews>
    <sheetView workbookViewId="0">
      <selection activeCell="M9" sqref="M9"/>
    </sheetView>
  </sheetViews>
  <sheetFormatPr defaultRowHeight="15.75"/>
  <cols>
    <col min="1" max="1" width="22.625" customWidth="1"/>
    <col min="3" max="3" width="16.125" customWidth="1"/>
    <col min="4" max="4" width="12.375" customWidth="1"/>
    <col min="5" max="5" width="11.75" customWidth="1"/>
    <col min="7" max="7" width="12.625" customWidth="1"/>
    <col min="8" max="8" width="12.875" customWidth="1"/>
    <col min="9" max="9" width="1.25" customWidth="1"/>
    <col min="10" max="10" width="4.125" customWidth="1"/>
    <col min="11" max="11" width="9" hidden="1" customWidth="1"/>
  </cols>
  <sheetData>
    <row r="1" spans="1:11" ht="20.25">
      <c r="A1" s="1" t="s">
        <v>0</v>
      </c>
      <c r="B1" s="1"/>
    </row>
    <row r="2" spans="1:11" ht="20.25">
      <c r="A2" s="1" t="s">
        <v>1</v>
      </c>
      <c r="B2" s="1"/>
    </row>
    <row r="3" spans="1:11" ht="20.25">
      <c r="A3" s="1" t="s">
        <v>2</v>
      </c>
      <c r="B3" s="1"/>
    </row>
    <row r="4" spans="1:11" ht="20.25">
      <c r="A4" s="1" t="s">
        <v>3</v>
      </c>
      <c r="B4" s="1"/>
    </row>
    <row r="5" spans="1:11" ht="20.25">
      <c r="A5" s="1" t="s">
        <v>4</v>
      </c>
      <c r="B5" s="1"/>
    </row>
    <row r="6" spans="1:11" ht="20.25">
      <c r="A6" s="1"/>
      <c r="B6" s="1"/>
    </row>
    <row r="7" spans="1:11">
      <c r="A7" s="260" t="s">
        <v>153</v>
      </c>
      <c r="B7" s="261"/>
      <c r="C7" s="261"/>
      <c r="D7" s="261"/>
      <c r="E7" s="261"/>
      <c r="F7" s="261"/>
      <c r="G7" s="261"/>
      <c r="H7" s="261"/>
      <c r="I7" s="84"/>
      <c r="J7" s="84"/>
      <c r="K7" s="84"/>
    </row>
    <row r="8" spans="1:11">
      <c r="A8" s="261"/>
      <c r="B8" s="261"/>
      <c r="C8" s="261"/>
      <c r="D8" s="261"/>
      <c r="E8" s="261"/>
      <c r="F8" s="261"/>
      <c r="G8" s="261"/>
      <c r="H8" s="261"/>
      <c r="I8" s="84"/>
      <c r="J8" s="84"/>
      <c r="K8" s="84"/>
    </row>
    <row r="9" spans="1:11" ht="31.5" customHeight="1" thickBot="1"/>
    <row r="10" spans="1:11" ht="44.25" customHeight="1" thickBot="1">
      <c r="A10" s="262" t="s">
        <v>77</v>
      </c>
      <c r="B10" s="263" t="s">
        <v>76</v>
      </c>
      <c r="C10" s="264"/>
      <c r="D10" s="265" t="s">
        <v>31</v>
      </c>
      <c r="E10" s="266" t="s">
        <v>121</v>
      </c>
      <c r="F10" s="267" t="s">
        <v>122</v>
      </c>
      <c r="G10" s="297" t="s">
        <v>123</v>
      </c>
      <c r="H10" s="298" t="s">
        <v>124</v>
      </c>
    </row>
    <row r="11" spans="1:11" ht="69.75" customHeight="1">
      <c r="A11" s="268"/>
      <c r="B11" s="269"/>
      <c r="C11" s="270"/>
      <c r="D11" s="271"/>
      <c r="E11" s="272"/>
      <c r="F11" s="272"/>
      <c r="G11" s="273"/>
      <c r="H11" s="274"/>
    </row>
    <row r="12" spans="1:11" ht="92.25" customHeight="1">
      <c r="A12" s="275"/>
      <c r="B12" s="276" t="s">
        <v>125</v>
      </c>
      <c r="C12" s="277"/>
      <c r="D12" s="278" t="s">
        <v>126</v>
      </c>
      <c r="E12" s="279" t="s">
        <v>127</v>
      </c>
      <c r="F12" s="280" t="s">
        <v>85</v>
      </c>
      <c r="G12" s="281">
        <v>230</v>
      </c>
      <c r="H12" s="282">
        <v>241</v>
      </c>
    </row>
    <row r="13" spans="1:11" ht="64.5" customHeight="1">
      <c r="A13" s="275"/>
      <c r="B13" s="276" t="s">
        <v>128</v>
      </c>
      <c r="C13" s="277"/>
      <c r="D13" s="283" t="s">
        <v>129</v>
      </c>
      <c r="E13" s="278" t="s">
        <v>130</v>
      </c>
      <c r="F13" s="280" t="s">
        <v>85</v>
      </c>
      <c r="G13" s="281">
        <v>410</v>
      </c>
      <c r="H13" s="282">
        <v>494</v>
      </c>
    </row>
    <row r="14" spans="1:11" ht="61.5" customHeight="1">
      <c r="A14" s="275"/>
      <c r="B14" s="276" t="s">
        <v>131</v>
      </c>
      <c r="C14" s="277"/>
      <c r="D14" s="283" t="s">
        <v>129</v>
      </c>
      <c r="E14" s="278" t="s">
        <v>130</v>
      </c>
      <c r="F14" s="280" t="s">
        <v>85</v>
      </c>
      <c r="G14" s="281">
        <v>506</v>
      </c>
      <c r="H14" s="282">
        <v>632</v>
      </c>
    </row>
    <row r="15" spans="1:11" ht="58.5" customHeight="1">
      <c r="A15" s="275"/>
      <c r="B15" s="276" t="s">
        <v>132</v>
      </c>
      <c r="C15" s="277"/>
      <c r="D15" s="284" t="s">
        <v>133</v>
      </c>
      <c r="E15" s="278" t="s">
        <v>134</v>
      </c>
      <c r="F15" s="285" t="s">
        <v>85</v>
      </c>
      <c r="G15" s="286">
        <v>513.45000000000005</v>
      </c>
      <c r="H15" s="287">
        <v>723.45</v>
      </c>
    </row>
    <row r="16" spans="1:11" ht="54.75" customHeight="1">
      <c r="A16" s="275"/>
      <c r="B16" s="276" t="s">
        <v>109</v>
      </c>
      <c r="C16" s="277"/>
      <c r="D16" s="284" t="s">
        <v>135</v>
      </c>
      <c r="E16" s="278" t="s">
        <v>134</v>
      </c>
      <c r="F16" s="285" t="s">
        <v>85</v>
      </c>
      <c r="G16" s="286">
        <v>366.45</v>
      </c>
      <c r="H16" s="287">
        <v>509.25</v>
      </c>
    </row>
    <row r="17" spans="1:8" ht="61.5" customHeight="1">
      <c r="A17" s="275"/>
      <c r="B17" s="276" t="s">
        <v>136</v>
      </c>
      <c r="C17" s="277"/>
      <c r="D17" s="284" t="s">
        <v>133</v>
      </c>
      <c r="E17" s="278" t="s">
        <v>137</v>
      </c>
      <c r="F17" s="285" t="s">
        <v>85</v>
      </c>
      <c r="G17" s="286">
        <v>110.25</v>
      </c>
      <c r="H17" s="287">
        <v>156.45000000000002</v>
      </c>
    </row>
    <row r="18" spans="1:8" ht="53.25" customHeight="1">
      <c r="A18" s="275"/>
      <c r="B18" s="276" t="s">
        <v>138</v>
      </c>
      <c r="C18" s="277"/>
      <c r="D18" s="284" t="s">
        <v>139</v>
      </c>
      <c r="E18" s="278" t="s">
        <v>140</v>
      </c>
      <c r="F18" s="285" t="s">
        <v>85</v>
      </c>
      <c r="G18" s="286">
        <v>156.45000000000002</v>
      </c>
      <c r="H18" s="287">
        <v>231</v>
      </c>
    </row>
    <row r="19" spans="1:8" ht="50.25" customHeight="1">
      <c r="A19" s="275"/>
      <c r="B19" s="276" t="s">
        <v>141</v>
      </c>
      <c r="C19" s="277"/>
      <c r="D19" s="284" t="s">
        <v>139</v>
      </c>
      <c r="E19" s="278" t="s">
        <v>140</v>
      </c>
      <c r="F19" s="285" t="s">
        <v>85</v>
      </c>
      <c r="G19" s="286">
        <v>156.45000000000002</v>
      </c>
      <c r="H19" s="287">
        <v>231</v>
      </c>
    </row>
    <row r="20" spans="1:8" ht="50.25" customHeight="1">
      <c r="A20" s="275"/>
      <c r="B20" s="276" t="s">
        <v>142</v>
      </c>
      <c r="C20" s="277"/>
      <c r="D20" s="284" t="s">
        <v>139</v>
      </c>
      <c r="E20" s="278" t="s">
        <v>140</v>
      </c>
      <c r="F20" s="285" t="s">
        <v>85</v>
      </c>
      <c r="G20" s="286">
        <v>166.95000000000002</v>
      </c>
      <c r="H20" s="287">
        <v>250.95000000000002</v>
      </c>
    </row>
    <row r="21" spans="1:8" ht="61.5" customHeight="1">
      <c r="A21" s="275"/>
      <c r="B21" s="276" t="s">
        <v>143</v>
      </c>
      <c r="C21" s="277"/>
      <c r="D21" s="284" t="s">
        <v>139</v>
      </c>
      <c r="E21" s="278" t="s">
        <v>140</v>
      </c>
      <c r="F21" s="285" t="s">
        <v>85</v>
      </c>
      <c r="G21" s="286">
        <v>147</v>
      </c>
      <c r="H21" s="287">
        <v>231</v>
      </c>
    </row>
    <row r="22" spans="1:8" ht="62.25" customHeight="1">
      <c r="A22" s="275"/>
      <c r="B22" s="276" t="s">
        <v>144</v>
      </c>
      <c r="C22" s="277"/>
      <c r="D22" s="284" t="s">
        <v>145</v>
      </c>
      <c r="E22" s="278" t="s">
        <v>146</v>
      </c>
      <c r="F22" s="285" t="s">
        <v>85</v>
      </c>
      <c r="G22" s="286">
        <v>362.25</v>
      </c>
      <c r="H22" s="287">
        <v>513.45000000000005</v>
      </c>
    </row>
    <row r="23" spans="1:8" ht="52.5" customHeight="1">
      <c r="A23" s="275"/>
      <c r="B23" s="276" t="s">
        <v>147</v>
      </c>
      <c r="C23" s="277"/>
      <c r="D23" s="284" t="s">
        <v>139</v>
      </c>
      <c r="E23" s="278" t="s">
        <v>140</v>
      </c>
      <c r="F23" s="285" t="s">
        <v>85</v>
      </c>
      <c r="G23" s="286">
        <v>157.5</v>
      </c>
      <c r="H23" s="287">
        <v>231</v>
      </c>
    </row>
    <row r="24" spans="1:8" ht="50.25" customHeight="1">
      <c r="A24" s="275"/>
      <c r="B24" s="276" t="s">
        <v>114</v>
      </c>
      <c r="C24" s="277"/>
      <c r="D24" s="284" t="s">
        <v>139</v>
      </c>
      <c r="E24" s="278" t="s">
        <v>146</v>
      </c>
      <c r="F24" s="285" t="s">
        <v>85</v>
      </c>
      <c r="G24" s="286">
        <v>309.75</v>
      </c>
      <c r="H24" s="287">
        <v>435.75</v>
      </c>
    </row>
    <row r="25" spans="1:8" ht="51" customHeight="1">
      <c r="A25" s="275"/>
      <c r="B25" s="276" t="s">
        <v>148</v>
      </c>
      <c r="C25" s="277"/>
      <c r="D25" s="284" t="s">
        <v>139</v>
      </c>
      <c r="E25" s="278" t="s">
        <v>146</v>
      </c>
      <c r="F25" s="285" t="s">
        <v>85</v>
      </c>
      <c r="G25" s="286">
        <v>471.45000000000005</v>
      </c>
      <c r="H25" s="287">
        <v>677.25</v>
      </c>
    </row>
    <row r="26" spans="1:8" ht="54.75" customHeight="1">
      <c r="A26" s="275"/>
      <c r="B26" s="276" t="s">
        <v>149</v>
      </c>
      <c r="C26" s="277"/>
      <c r="D26" s="284" t="s">
        <v>139</v>
      </c>
      <c r="E26" s="278" t="s">
        <v>146</v>
      </c>
      <c r="F26" s="285" t="s">
        <v>85</v>
      </c>
      <c r="G26" s="286">
        <v>425.25</v>
      </c>
      <c r="H26" s="287">
        <v>677.25</v>
      </c>
    </row>
    <row r="27" spans="1:8" ht="54.75" customHeight="1" thickBot="1">
      <c r="A27" s="275"/>
      <c r="B27" s="276" t="s">
        <v>150</v>
      </c>
      <c r="C27" s="277"/>
      <c r="D27" s="284" t="s">
        <v>139</v>
      </c>
      <c r="E27" s="278" t="s">
        <v>146</v>
      </c>
      <c r="F27" s="285" t="s">
        <v>85</v>
      </c>
      <c r="G27" s="288">
        <v>183.75</v>
      </c>
      <c r="H27" s="287">
        <v>257.25</v>
      </c>
    </row>
    <row r="28" spans="1:8" ht="16.5" thickBot="1">
      <c r="A28" s="289" t="s">
        <v>151</v>
      </c>
      <c r="B28" s="290"/>
      <c r="C28" s="291"/>
      <c r="D28" s="292"/>
      <c r="E28" s="293"/>
      <c r="F28" s="294"/>
      <c r="G28" s="300"/>
      <c r="H28" s="301"/>
    </row>
    <row r="29" spans="1:8" ht="51" customHeight="1">
      <c r="A29" s="295" t="s">
        <v>152</v>
      </c>
      <c r="B29" s="295"/>
      <c r="C29" s="295"/>
      <c r="D29" s="295"/>
      <c r="E29" s="295"/>
      <c r="F29" s="295"/>
      <c r="G29" s="296"/>
      <c r="H29" s="296"/>
    </row>
    <row r="31" spans="1:8">
      <c r="A31" s="299" t="s">
        <v>118</v>
      </c>
      <c r="B31" s="299"/>
      <c r="C31" s="299"/>
      <c r="D31" s="299"/>
      <c r="E31" s="299"/>
      <c r="F31" s="299"/>
    </row>
  </sheetData>
  <mergeCells count="22">
    <mergeCell ref="B27:C27"/>
    <mergeCell ref="A29:F29"/>
    <mergeCell ref="A7:K8"/>
    <mergeCell ref="G28:H28"/>
    <mergeCell ref="B21:C21"/>
    <mergeCell ref="B22:C22"/>
    <mergeCell ref="B23:C23"/>
    <mergeCell ref="B24:C24"/>
    <mergeCell ref="B25:C25"/>
    <mergeCell ref="B26:C26"/>
    <mergeCell ref="B15:C15"/>
    <mergeCell ref="B16:C16"/>
    <mergeCell ref="B17:C17"/>
    <mergeCell ref="B18:C18"/>
    <mergeCell ref="B19:C19"/>
    <mergeCell ref="B20:C20"/>
    <mergeCell ref="B10:C10"/>
    <mergeCell ref="B11:C11"/>
    <mergeCell ref="D11:F11"/>
    <mergeCell ref="B12:C12"/>
    <mergeCell ref="B13:C13"/>
    <mergeCell ref="B14:C1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Mitten</vt:lpstr>
      <vt:lpstr>Grand Line</vt:lpstr>
      <vt:lpstr>Varitek</vt:lpstr>
      <vt:lpstr>Лист4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Всеволод Крупенко</dc:creator>
  <cp:lastModifiedBy>Admin</cp:lastModifiedBy>
  <dcterms:created xsi:type="dcterms:W3CDTF">2015-07-07T09:55:46Z</dcterms:created>
  <dcterms:modified xsi:type="dcterms:W3CDTF">2015-07-07T11:50:41Z</dcterms:modified>
</cp:coreProperties>
</file>